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320" windowHeight="10050" tabRatio="837" activeTab="2"/>
  </bookViews>
  <sheets>
    <sheet name="Ficha" sheetId="8" r:id="rId1"/>
    <sheet name="Proyecto-Web-Oasis" sheetId="12" r:id="rId2"/>
    <sheet name="Gestion-Proveedores" sheetId="9" r:id="rId3"/>
    <sheet name="Proyecto-Cascada" sheetId="10" r:id="rId4"/>
    <sheet name="Proyecto-Fachada-Porteria" sheetId="11" r:id="rId5"/>
    <sheet name="Tareas-Mantenimiento" sheetId="13" r:id="rId6"/>
    <sheet name="Programación" sheetId="1" r:id="rId7"/>
    <sheet name="CostoPptoAcumulado" sheetId="4" r:id="rId8"/>
    <sheet name="Curva del CPA" sheetId="5" r:id="rId9"/>
    <sheet name="CostoRealAcumulado" sheetId="6" r:id="rId10"/>
    <sheet name="Curva del CPA - CRA" sheetId="7" r:id="rId11"/>
  </sheets>
  <calcPr calcId="125725"/>
</workbook>
</file>

<file path=xl/calcChain.xml><?xml version="1.0" encoding="utf-8"?>
<calcChain xmlns="http://schemas.openxmlformats.org/spreadsheetml/2006/main">
  <c r="C7" i="4"/>
  <c r="B26" i="1"/>
  <c r="C12" i="7"/>
  <c r="C11"/>
  <c r="C10"/>
  <c r="C9"/>
  <c r="C8"/>
  <c r="C7"/>
  <c r="C6"/>
  <c r="C5"/>
  <c r="C4"/>
  <c r="L19" i="6"/>
  <c r="K19"/>
  <c r="J19"/>
  <c r="I19"/>
  <c r="H19"/>
  <c r="G19"/>
  <c r="F19"/>
  <c r="E19"/>
  <c r="D19"/>
  <c r="C19"/>
  <c r="C20" s="1"/>
  <c r="C3" i="7" s="1"/>
  <c r="H19" i="4"/>
  <c r="I19"/>
  <c r="J19"/>
  <c r="K19"/>
  <c r="L19"/>
  <c r="B18" i="6"/>
  <c r="B17"/>
  <c r="B16"/>
  <c r="B15"/>
  <c r="B14"/>
  <c r="B13"/>
  <c r="B12"/>
  <c r="B11"/>
  <c r="B10"/>
  <c r="B9"/>
  <c r="B8"/>
  <c r="B7"/>
  <c r="B6"/>
  <c r="B5"/>
  <c r="B4"/>
  <c r="B16" i="4"/>
  <c r="B17"/>
  <c r="B18"/>
  <c r="B15"/>
  <c r="B13"/>
  <c r="B14"/>
  <c r="B12"/>
  <c r="B9"/>
  <c r="B10"/>
  <c r="B11"/>
  <c r="B8"/>
  <c r="B5"/>
  <c r="B6"/>
  <c r="B7"/>
  <c r="B4"/>
  <c r="D19"/>
  <c r="E19"/>
  <c r="F19"/>
  <c r="G19"/>
  <c r="C19"/>
  <c r="C20" s="1"/>
  <c r="B3" i="5" s="1"/>
  <c r="E24" i="1"/>
  <c r="E18"/>
  <c r="E13"/>
  <c r="E7"/>
  <c r="E26" s="1"/>
  <c r="D24"/>
  <c r="D18"/>
  <c r="D13"/>
  <c r="D7"/>
  <c r="D26" l="1"/>
  <c r="D14" s="1"/>
  <c r="E19"/>
  <c r="D20" i="6"/>
  <c r="E20" s="1"/>
  <c r="F20" s="1"/>
  <c r="G20" s="1"/>
  <c r="H20" s="1"/>
  <c r="I20" s="1"/>
  <c r="J20" s="1"/>
  <c r="K20" s="1"/>
  <c r="L20" s="1"/>
  <c r="B3" i="7"/>
  <c r="D20" i="4"/>
  <c r="B4" i="7" s="1"/>
  <c r="D19" i="1"/>
  <c r="E14"/>
  <c r="E8"/>
  <c r="B19" l="1"/>
  <c r="B8"/>
  <c r="D8"/>
  <c r="D25"/>
  <c r="B14"/>
  <c r="E25"/>
  <c r="E20" i="4"/>
  <c r="B5" i="7" s="1"/>
  <c r="B4" i="5"/>
  <c r="F20" i="4" l="1"/>
  <c r="B6" i="7" s="1"/>
  <c r="B5" i="5"/>
  <c r="G20" i="4" l="1"/>
  <c r="B6" i="5"/>
  <c r="H20" i="4" l="1"/>
  <c r="B7" i="7"/>
  <c r="B7" i="5"/>
  <c r="I20" i="4" l="1"/>
  <c r="B8" i="7"/>
  <c r="B8" i="5"/>
  <c r="J20" i="4" l="1"/>
  <c r="B9" i="7"/>
  <c r="B9" i="5"/>
  <c r="K20" i="4" l="1"/>
  <c r="B10" i="7"/>
  <c r="B10" i="5"/>
  <c r="L20" i="4" l="1"/>
  <c r="B12" i="7" s="1"/>
  <c r="B11"/>
  <c r="B11" i="5"/>
  <c r="B12" l="1"/>
</calcChain>
</file>

<file path=xl/sharedStrings.xml><?xml version="1.0" encoding="utf-8"?>
<sst xmlns="http://schemas.openxmlformats.org/spreadsheetml/2006/main" count="224" uniqueCount="99">
  <si>
    <t>Descripción</t>
  </si>
  <si>
    <t>Estudio de factibilidad</t>
  </si>
  <si>
    <t>Definición del alcance</t>
  </si>
  <si>
    <t>Elaboración del contrato</t>
  </si>
  <si>
    <t>Gestión y análisis de costos</t>
  </si>
  <si>
    <t>Gestión y análisis de riesgos</t>
  </si>
  <si>
    <t>Gestión y asignación de presupuesto</t>
  </si>
  <si>
    <t>Definición de interfaces</t>
  </si>
  <si>
    <t>Definición del diseño detallado del software</t>
  </si>
  <si>
    <t>Adquirir hardware</t>
  </si>
  <si>
    <t>Construir modelo de datos</t>
  </si>
  <si>
    <t>Definición de la arquitectura del sistema</t>
  </si>
  <si>
    <t>Fase</t>
  </si>
  <si>
    <t>Inicio
(1)</t>
  </si>
  <si>
    <t>Planeación
(2)</t>
  </si>
  <si>
    <t>Diseño
(3)</t>
  </si>
  <si>
    <t>Desarrollo
(4)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</si>
  <si>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</si>
  <si>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</si>
  <si>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</si>
  <si>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</si>
  <si>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</si>
  <si>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</si>
  <si>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</si>
  <si>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</si>
  <si>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</si>
  <si>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</si>
  <si>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</si>
  <si>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4.1</t>
  </si>
  <si>
    <t>4.2</t>
  </si>
  <si>
    <t>4.3</t>
  </si>
  <si>
    <t>4.4</t>
  </si>
  <si>
    <t>Duración (Días)</t>
  </si>
  <si>
    <t>Elaborar documentación técnica</t>
  </si>
  <si>
    <t>Desarrollar solución</t>
  </si>
  <si>
    <t>Total</t>
  </si>
  <si>
    <t>Generar acta de constitución</t>
  </si>
  <si>
    <t>Generar acta de aprobación</t>
  </si>
  <si>
    <t>Subtotal</t>
  </si>
  <si>
    <t>Costo</t>
  </si>
  <si>
    <t>% Participación</t>
  </si>
  <si>
    <t>Actividad</t>
  </si>
  <si>
    <t>Acumulado</t>
  </si>
  <si>
    <t>Semanas</t>
  </si>
  <si>
    <t>Costo Presupuestado por Periodos (CPA)</t>
  </si>
  <si>
    <t>Programación de Actividades</t>
  </si>
  <si>
    <t>CPA</t>
  </si>
  <si>
    <t>Semana</t>
  </si>
  <si>
    <t>Costo Real por Períodos (CRA)</t>
  </si>
  <si>
    <t>CRA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</si>
  <si>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</si>
  <si>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</si>
  <si>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</si>
  <si>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</si>
  <si>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</si>
  <si>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</si>
  <si>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</si>
  <si>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</si>
  <si>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</si>
  <si>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</si>
  <si>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Evaluacion Cierre
(4)</t>
  </si>
  <si>
    <t>Planeacion
(1)</t>
  </si>
  <si>
    <t>Diseño
(2)</t>
  </si>
  <si>
    <t>Ejecucion
(3)</t>
  </si>
  <si>
    <t>Proyecto:</t>
  </si>
  <si>
    <t>Fecha Fin:</t>
  </si>
  <si>
    <t>Fecha Inicio:</t>
  </si>
  <si>
    <t>FICHA PROYECTO - OASIS DEL LIMONAR</t>
  </si>
  <si>
    <t>Objetivo:</t>
  </si>
  <si>
    <t>Alcance:</t>
  </si>
  <si>
    <t>Factibilidad:</t>
  </si>
  <si>
    <t>Aprobacion:</t>
  </si>
  <si>
    <t>Presidente</t>
  </si>
  <si>
    <t>Vicepresidente</t>
  </si>
  <si>
    <t>Lider Proyecto</t>
  </si>
  <si>
    <t>Secretario/a</t>
  </si>
  <si>
    <t>Instructivo:</t>
  </si>
  <si>
    <t>Los proyectos deben ser presentados en el formato propuesto y son sometidos a un estudio de factibilidad en las reuniones del "Consejo de Administracion", donde se expone y sustenta el proyecto y se asigna un lider de ejecucion el cual sera el responsable del mismo. En los casos donde el alcance implique efectos legales se debe anexar la consulta o aprobacion del area juridica y/o asesora de la Unidad Oasis del Limonar. 
Para los proyectos que se involucre Pptos en dinero deberan incluirse sustentos de todas las erogaciones incurridas digitalizadas "escaneadas"  y de al menos (3) cotizaciones de diferentes proveedores si es el caso.
Todo proyecto de revisara dentro del marco de normatividad de los estatutos establecidos en la unidad Oasis del Limonar.</t>
  </si>
  <si>
    <t>Lider Proyecto:</t>
  </si>
  <si>
    <t>Pagina Web/Facebook</t>
  </si>
  <si>
    <t>Daniel Molina</t>
  </si>
  <si>
    <t>Implementar un pagina en Redes Sociales que permita difundir al entorno de Oasis del Limonar los diferentes procesos eventos y proyectos  que se realizan para el bien de la comunidad.</t>
  </si>
  <si>
    <t>Pagina en Redes Sociales sin costo de desarrollo ni mantenimiento.
Manejo de contenidos digitales relacionados a Oasis del Limonar.</t>
  </si>
  <si>
    <t>Gestion Proveedores</t>
  </si>
  <si>
    <t>Hacer seguimiento a proveedores durante el año en curso</t>
  </si>
  <si>
    <t>Seguimiento a proveedores Vigilancia, Aseo, Mantenimiento</t>
  </si>
  <si>
    <t>Mejorar la estetica de la unidad Oasis del Limonar</t>
  </si>
  <si>
    <t>Fachada Porteria</t>
  </si>
  <si>
    <t>Reforma Cascada Principal</t>
  </si>
  <si>
    <t>Jhonny Diaz</t>
  </si>
  <si>
    <t>Mejorar la gruta donde se ubica la imagen de la Virgen.</t>
  </si>
  <si>
    <t>Mejora en aspectos fisicos de los elementos relacionados de la cascada</t>
  </si>
  <si>
    <t>Actividades en la fachada
Actividades de mejora en la Porteria 
Actividades de mejora para los casilleros</t>
  </si>
  <si>
    <t>Jose Luis</t>
  </si>
  <si>
    <t>Mantenimiento Varios</t>
  </si>
  <si>
    <t>Registrar las tareas no planeadas en la Unidad Oasis del Limonar.</t>
  </si>
  <si>
    <t>Se incluyen todas las actividades que surgen del dia a dia en la Unidad y que son ejecutadas por la administracion de la unidad.</t>
  </si>
  <si>
    <t>Pendiente definir según Estudio cotizaciones.</t>
  </si>
  <si>
    <t>Según disponibilidad de Pptos anuales presentados en la Asamblea 2012-2013</t>
  </si>
</sst>
</file>

<file path=xl/styles.xml><?xml version="1.0" encoding="utf-8"?>
<styleSheet xmlns="http://schemas.openxmlformats.org/spreadsheetml/2006/main">
  <numFmts count="2">
    <numFmt numFmtId="164" formatCode="&quot;$&quot;\ #,##0"/>
    <numFmt numFmtId="165" formatCode="0.0%"/>
  </numFmts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Up">
        <fgColor theme="0"/>
        <bgColor theme="4" tint="0.5999938962981048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/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5" fillId="0" borderId="0" xfId="0" applyFont="1" applyAlignment="1"/>
    <xf numFmtId="9" fontId="5" fillId="0" borderId="0" xfId="0" applyNumberFormat="1" applyFont="1" applyAlignment="1"/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0" fontId="5" fillId="8" borderId="1" xfId="0" applyFont="1" applyFill="1" applyBorder="1" applyAlignment="1">
      <alignment horizontal="left" vertical="center"/>
    </xf>
    <xf numFmtId="1" fontId="5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right" vertical="center"/>
    </xf>
    <xf numFmtId="9" fontId="5" fillId="8" borderId="1" xfId="0" applyNumberFormat="1" applyFont="1" applyFill="1" applyBorder="1" applyAlignment="1">
      <alignment horizontal="center" vertical="center"/>
    </xf>
    <xf numFmtId="165" fontId="5" fillId="8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 vertical="center"/>
    </xf>
    <xf numFmtId="1" fontId="3" fillId="8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49" fontId="5" fillId="10" borderId="1" xfId="0" applyNumberFormat="1" applyFont="1" applyFill="1" applyBorder="1" applyAlignment="1">
      <alignment horizontal="center" vertical="center" wrapText="1"/>
    </xf>
    <xf numFmtId="49" fontId="2" fillId="1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5" fillId="10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5" fillId="10" borderId="2" xfId="0" applyFont="1" applyFill="1" applyBorder="1" applyAlignment="1">
      <alignment vertical="center"/>
    </xf>
    <xf numFmtId="0" fontId="5" fillId="10" borderId="3" xfId="0" applyFont="1" applyFill="1" applyBorder="1" applyAlignment="1">
      <alignment vertical="center"/>
    </xf>
    <xf numFmtId="0" fontId="0" fillId="11" borderId="0" xfId="0" applyFill="1"/>
    <xf numFmtId="0" fontId="0" fillId="11" borderId="6" xfId="0" applyFill="1" applyBorder="1"/>
    <xf numFmtId="0" fontId="6" fillId="11" borderId="0" xfId="0" applyFont="1" applyFill="1"/>
    <xf numFmtId="0" fontId="0" fillId="11" borderId="17" xfId="0" applyFill="1" applyBorder="1"/>
    <xf numFmtId="0" fontId="0" fillId="2" borderId="0" xfId="0" applyFill="1"/>
    <xf numFmtId="0" fontId="0" fillId="11" borderId="8" xfId="0" applyFill="1" applyBorder="1" applyAlignment="1">
      <alignment horizontal="left" vertical="top" wrapText="1"/>
    </xf>
    <xf numFmtId="0" fontId="0" fillId="11" borderId="0" xfId="0" applyFill="1" applyBorder="1" applyAlignment="1">
      <alignment horizontal="left" vertical="top" wrapText="1"/>
    </xf>
    <xf numFmtId="0" fontId="0" fillId="11" borderId="7" xfId="0" applyFill="1" applyBorder="1" applyAlignment="1">
      <alignment horizontal="left" vertical="top" wrapText="1"/>
    </xf>
    <xf numFmtId="0" fontId="0" fillId="11" borderId="9" xfId="0" applyFill="1" applyBorder="1" applyAlignment="1">
      <alignment horizontal="left" vertical="top" wrapText="1"/>
    </xf>
    <xf numFmtId="0" fontId="0" fillId="11" borderId="10" xfId="0" applyFill="1" applyBorder="1" applyAlignment="1">
      <alignment horizontal="left" vertical="top" wrapText="1"/>
    </xf>
    <xf numFmtId="0" fontId="0" fillId="11" borderId="11" xfId="0" applyFill="1" applyBorder="1" applyAlignment="1">
      <alignment horizontal="left" vertical="top" wrapText="1"/>
    </xf>
    <xf numFmtId="0" fontId="0" fillId="11" borderId="12" xfId="0" applyFill="1" applyBorder="1" applyAlignment="1">
      <alignment horizontal="left" vertical="top" wrapText="1"/>
    </xf>
    <xf numFmtId="0" fontId="0" fillId="11" borderId="6" xfId="0" applyFill="1" applyBorder="1" applyAlignment="1">
      <alignment horizontal="left" vertical="top" wrapText="1"/>
    </xf>
    <xf numFmtId="0" fontId="0" fillId="11" borderId="13" xfId="0" applyFill="1" applyBorder="1" applyAlignment="1">
      <alignment horizontal="left" vertical="top" wrapText="1"/>
    </xf>
    <xf numFmtId="0" fontId="0" fillId="11" borderId="8" xfId="0" applyFill="1" applyBorder="1" applyAlignment="1">
      <alignment horizontal="left" vertical="top"/>
    </xf>
    <xf numFmtId="0" fontId="0" fillId="11" borderId="9" xfId="0" applyFill="1" applyBorder="1" applyAlignment="1">
      <alignment horizontal="left" vertical="top"/>
    </xf>
    <xf numFmtId="0" fontId="0" fillId="11" borderId="10" xfId="0" applyFill="1" applyBorder="1" applyAlignment="1">
      <alignment horizontal="left" vertical="top"/>
    </xf>
    <xf numFmtId="0" fontId="0" fillId="11" borderId="0" xfId="0" applyFill="1" applyBorder="1" applyAlignment="1">
      <alignment horizontal="left" vertical="top"/>
    </xf>
    <xf numFmtId="0" fontId="0" fillId="11" borderId="11" xfId="0" applyFill="1" applyBorder="1" applyAlignment="1">
      <alignment horizontal="left" vertical="top"/>
    </xf>
    <xf numFmtId="0" fontId="0" fillId="11" borderId="12" xfId="0" applyFill="1" applyBorder="1" applyAlignment="1">
      <alignment horizontal="left" vertical="top"/>
    </xf>
    <xf numFmtId="0" fontId="0" fillId="11" borderId="6" xfId="0" applyFill="1" applyBorder="1" applyAlignment="1">
      <alignment horizontal="left" vertical="top"/>
    </xf>
    <xf numFmtId="0" fontId="0" fillId="11" borderId="13" xfId="0" applyFill="1" applyBorder="1" applyAlignment="1">
      <alignment horizontal="left" vertical="top"/>
    </xf>
    <xf numFmtId="0" fontId="0" fillId="11" borderId="7" xfId="0" applyFill="1" applyBorder="1" applyAlignment="1">
      <alignment horizontal="left" vertical="top"/>
    </xf>
    <xf numFmtId="0" fontId="7" fillId="11" borderId="14" xfId="0" applyFont="1" applyFill="1" applyBorder="1" applyAlignment="1">
      <alignment horizontal="center"/>
    </xf>
    <xf numFmtId="0" fontId="7" fillId="11" borderId="15" xfId="0" applyFont="1" applyFill="1" applyBorder="1" applyAlignment="1">
      <alignment horizontal="center"/>
    </xf>
    <xf numFmtId="0" fontId="7" fillId="11" borderId="1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6" fontId="5" fillId="7" borderId="2" xfId="0" applyNumberFormat="1" applyFont="1" applyFill="1" applyBorder="1" applyAlignment="1">
      <alignment horizontal="center" vertical="center"/>
    </xf>
    <xf numFmtId="16" fontId="5" fillId="7" borderId="3" xfId="0" applyNumberFormat="1" applyFont="1" applyFill="1" applyBorder="1" applyAlignment="1">
      <alignment horizontal="center" vertical="center"/>
    </xf>
    <xf numFmtId="16" fontId="5" fillId="7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10" borderId="1" xfId="0" applyFont="1" applyFill="1" applyBorder="1" applyAlignment="1">
      <alignment horizontal="right" vertical="center"/>
    </xf>
    <xf numFmtId="14" fontId="0" fillId="11" borderId="6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00"/>
      <color rgb="FFEAEAE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/>
              <a:t>Costo Presupuestado</a:t>
            </a:r>
            <a:r>
              <a:rPr lang="en-US" baseline="0"/>
              <a:t> Acumulado</a:t>
            </a: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'Curva del CPA'!$B$2</c:f>
              <c:strCache>
                <c:ptCount val="1"/>
                <c:pt idx="0">
                  <c:v>CPA</c:v>
                </c:pt>
              </c:strCache>
            </c:strRef>
          </c:tx>
          <c:dLbls>
            <c:dLbl>
              <c:idx val="9"/>
              <c:layout>
                <c:manualLayout>
                  <c:x val="0"/>
                  <c:y val="-3.1439945775912879E-2"/>
                </c:manualLayout>
              </c:layout>
              <c:showVal val="1"/>
            </c:dLbl>
            <c:delete val="1"/>
          </c:dLbls>
          <c:cat>
            <c:strRef>
              <c:f>'Curva del CPA'!$A$3:$A$12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'Curva del CPA'!$B$3:$B$12</c:f>
              <c:numCache>
                <c:formatCode>"$"\ #,##0</c:formatCode>
                <c:ptCount val="10"/>
                <c:pt idx="0">
                  <c:v>60000</c:v>
                </c:pt>
                <c:pt idx="1">
                  <c:v>60000</c:v>
                </c:pt>
                <c:pt idx="2">
                  <c:v>60000</c:v>
                </c:pt>
                <c:pt idx="3">
                  <c:v>60000</c:v>
                </c:pt>
                <c:pt idx="4">
                  <c:v>60000</c:v>
                </c:pt>
                <c:pt idx="5">
                  <c:v>60000</c:v>
                </c:pt>
                <c:pt idx="6">
                  <c:v>60000</c:v>
                </c:pt>
                <c:pt idx="7">
                  <c:v>60000</c:v>
                </c:pt>
                <c:pt idx="8">
                  <c:v>60000</c:v>
                </c:pt>
                <c:pt idx="9">
                  <c:v>60000</c:v>
                </c:pt>
              </c:numCache>
            </c:numRef>
          </c:val>
        </c:ser>
        <c:marker val="1"/>
        <c:axId val="70832128"/>
        <c:axId val="70833664"/>
      </c:lineChart>
      <c:catAx>
        <c:axId val="70832128"/>
        <c:scaling>
          <c:orientation val="minMax"/>
        </c:scaling>
        <c:axPos val="b"/>
        <c:tickLblPos val="nextTo"/>
        <c:crossAx val="70833664"/>
        <c:crosses val="autoZero"/>
        <c:auto val="1"/>
        <c:lblAlgn val="ctr"/>
        <c:lblOffset val="100"/>
      </c:catAx>
      <c:valAx>
        <c:axId val="70833664"/>
        <c:scaling>
          <c:orientation val="minMax"/>
        </c:scaling>
        <c:axPos val="l"/>
        <c:majorGridlines/>
        <c:numFmt formatCode="&quot;$&quot;\ #,##0" sourceLinked="1"/>
        <c:tickLblPos val="nextTo"/>
        <c:crossAx val="70832128"/>
        <c:crosses val="autoZero"/>
        <c:crossBetween val="between"/>
      </c:valAx>
    </c:plotArea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tx>
            <c:strRef>
              <c:f>'Curva del CPA - CRA'!$B$2</c:f>
              <c:strCache>
                <c:ptCount val="1"/>
                <c:pt idx="0">
                  <c:v>CPA</c:v>
                </c:pt>
              </c:strCache>
            </c:strRef>
          </c:tx>
          <c:dLbls>
            <c:dLbl>
              <c:idx val="4"/>
              <c:layout>
                <c:manualLayout>
                  <c:x val="-0.16904799400074991"/>
                  <c:y val="-5.5026455026455028E-2"/>
                </c:manualLayout>
              </c:layout>
              <c:showVal val="1"/>
            </c:dLbl>
            <c:dLbl>
              <c:idx val="9"/>
              <c:showVal val="1"/>
            </c:dLbl>
            <c:delete val="1"/>
          </c:dLbls>
          <c:cat>
            <c:strRef>
              <c:f>'Curva del CPA - CRA'!$A$3:$A$12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'Curva del CPA - CRA'!$B$3:$B$12</c:f>
              <c:numCache>
                <c:formatCode>"$"\ #,##0</c:formatCode>
                <c:ptCount val="10"/>
                <c:pt idx="0">
                  <c:v>60000</c:v>
                </c:pt>
                <c:pt idx="1">
                  <c:v>60000</c:v>
                </c:pt>
                <c:pt idx="2">
                  <c:v>60000</c:v>
                </c:pt>
                <c:pt idx="3">
                  <c:v>60000</c:v>
                </c:pt>
                <c:pt idx="4">
                  <c:v>60000</c:v>
                </c:pt>
                <c:pt idx="5">
                  <c:v>60000</c:v>
                </c:pt>
                <c:pt idx="6">
                  <c:v>60000</c:v>
                </c:pt>
                <c:pt idx="7">
                  <c:v>60000</c:v>
                </c:pt>
                <c:pt idx="8">
                  <c:v>60000</c:v>
                </c:pt>
                <c:pt idx="9">
                  <c:v>60000</c:v>
                </c:pt>
              </c:numCache>
            </c:numRef>
          </c:val>
        </c:ser>
        <c:ser>
          <c:idx val="1"/>
          <c:order val="1"/>
          <c:tx>
            <c:strRef>
              <c:f>'Curva del CPA - CRA'!$C$2</c:f>
              <c:strCache>
                <c:ptCount val="1"/>
                <c:pt idx="0">
                  <c:v>CRA</c:v>
                </c:pt>
              </c:strCache>
            </c:strRef>
          </c:tx>
          <c:dLbls>
            <c:dLbl>
              <c:idx val="4"/>
              <c:showVal val="1"/>
            </c:dLbl>
            <c:delete val="1"/>
          </c:dLbls>
          <c:cat>
            <c:strRef>
              <c:f>'Curva del CPA - CRA'!$A$3:$A$12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'Curva del CPA - CRA'!$C$3:$C$12</c:f>
              <c:numCache>
                <c:formatCode>"$"\ #,##0</c:formatCode>
                <c:ptCount val="10"/>
                <c:pt idx="0">
                  <c:v>3000</c:v>
                </c:pt>
                <c:pt idx="1">
                  <c:v>53000</c:v>
                </c:pt>
                <c:pt idx="2">
                  <c:v>61000</c:v>
                </c:pt>
                <c:pt idx="3">
                  <c:v>61000</c:v>
                </c:pt>
                <c:pt idx="4">
                  <c:v>61000</c:v>
                </c:pt>
                <c:pt idx="5">
                  <c:v>65000</c:v>
                </c:pt>
                <c:pt idx="6">
                  <c:v>65000</c:v>
                </c:pt>
                <c:pt idx="7">
                  <c:v>115000</c:v>
                </c:pt>
                <c:pt idx="8">
                  <c:v>115000</c:v>
                </c:pt>
                <c:pt idx="9">
                  <c:v>115000</c:v>
                </c:pt>
              </c:numCache>
            </c:numRef>
          </c:val>
        </c:ser>
        <c:marker val="1"/>
        <c:axId val="71584384"/>
        <c:axId val="71598464"/>
      </c:lineChart>
      <c:catAx>
        <c:axId val="71584384"/>
        <c:scaling>
          <c:orientation val="minMax"/>
        </c:scaling>
        <c:axPos val="b"/>
        <c:tickLblPos val="nextTo"/>
        <c:crossAx val="71598464"/>
        <c:crosses val="autoZero"/>
        <c:auto val="1"/>
        <c:lblAlgn val="ctr"/>
        <c:lblOffset val="100"/>
      </c:catAx>
      <c:valAx>
        <c:axId val="71598464"/>
        <c:scaling>
          <c:orientation val="minMax"/>
        </c:scaling>
        <c:axPos val="l"/>
        <c:majorGridlines/>
        <c:numFmt formatCode="&quot;$&quot;\ #,##0" sourceLinked="1"/>
        <c:tickLblPos val="nextTo"/>
        <c:crossAx val="715843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133351</xdr:colOff>
      <xdr:row>1</xdr:row>
      <xdr:rowOff>76199</xdr:rowOff>
    </xdr:from>
    <xdr:to>
      <xdr:col>11</xdr:col>
      <xdr:colOff>133351</xdr:colOff>
      <xdr:row>12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104774</xdr:colOff>
      <xdr:row>0</xdr:row>
      <xdr:rowOff>142874</xdr:rowOff>
    </xdr:from>
    <xdr:to>
      <xdr:col>9</xdr:col>
      <xdr:colOff>761999</xdr:colOff>
      <xdr:row>11</xdr:row>
      <xdr:rowOff>285749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27"/>
  <sheetViews>
    <sheetView workbookViewId="0">
      <pane xSplit="14" ySplit="25" topLeftCell="O26" activePane="bottomRight" state="frozen"/>
      <selection pane="topRight" activeCell="O1" sqref="O1"/>
      <selection pane="bottomLeft" activeCell="A26" sqref="A26"/>
      <selection pane="bottomRight" activeCell="C18" sqref="C18"/>
    </sheetView>
  </sheetViews>
  <sheetFormatPr baseColWidth="10" defaultRowHeight="15"/>
  <cols>
    <col min="1" max="1" width="8.85546875" style="46" customWidth="1"/>
    <col min="2" max="2" width="15.85546875" style="46" customWidth="1"/>
    <col min="3" max="6" width="11.42578125" style="46"/>
    <col min="7" max="7" width="18" style="46" customWidth="1"/>
    <col min="8" max="8" width="13.28515625" style="46" customWidth="1"/>
    <col min="9" max="9" width="3.5703125" style="46" customWidth="1"/>
    <col min="10" max="10" width="5" style="46" customWidth="1"/>
    <col min="11" max="11" width="25.85546875" style="46" customWidth="1"/>
    <col min="12" max="13" width="13.7109375" style="46" customWidth="1"/>
    <col min="14" max="14" width="8.7109375" style="46" customWidth="1"/>
    <col min="15" max="15" width="13.7109375" style="46" customWidth="1"/>
    <col min="16" max="16384" width="11.42578125" style="46"/>
  </cols>
  <sheetData>
    <row r="2" spans="2:14" ht="23.25">
      <c r="B2" s="69" t="s">
        <v>67</v>
      </c>
      <c r="C2" s="70"/>
      <c r="D2" s="70"/>
      <c r="E2" s="70"/>
      <c r="F2" s="70"/>
      <c r="G2" s="70"/>
      <c r="H2" s="71"/>
      <c r="J2" s="50"/>
    </row>
    <row r="3" spans="2:14" ht="9.75" customHeight="1">
      <c r="J3" s="50"/>
    </row>
    <row r="4" spans="2:14">
      <c r="J4" s="50"/>
    </row>
    <row r="5" spans="2:14">
      <c r="B5" s="48" t="s">
        <v>64</v>
      </c>
      <c r="C5" s="47"/>
      <c r="D5" s="47"/>
      <c r="E5" s="47"/>
      <c r="F5" s="48" t="s">
        <v>66</v>
      </c>
      <c r="G5" s="47"/>
      <c r="J5" s="50"/>
    </row>
    <row r="6" spans="2:14">
      <c r="B6" s="48"/>
      <c r="J6" s="50"/>
      <c r="K6" s="48" t="s">
        <v>76</v>
      </c>
    </row>
    <row r="7" spans="2:14" ht="15" customHeight="1">
      <c r="B7" s="48" t="s">
        <v>78</v>
      </c>
      <c r="C7" s="47"/>
      <c r="D7" s="47"/>
      <c r="E7" s="47"/>
      <c r="F7" s="48" t="s">
        <v>65</v>
      </c>
      <c r="G7" s="47"/>
      <c r="J7" s="50"/>
      <c r="K7" s="51" t="s">
        <v>77</v>
      </c>
      <c r="L7" s="51"/>
      <c r="M7" s="51"/>
      <c r="N7" s="51"/>
    </row>
    <row r="8" spans="2:14">
      <c r="B8" s="48"/>
      <c r="J8" s="50"/>
      <c r="K8" s="52"/>
      <c r="L8" s="52"/>
      <c r="M8" s="52"/>
      <c r="N8" s="52"/>
    </row>
    <row r="9" spans="2:14">
      <c r="B9" s="48" t="s">
        <v>68</v>
      </c>
      <c r="C9" s="53"/>
      <c r="D9" s="51"/>
      <c r="E9" s="51"/>
      <c r="F9" s="51"/>
      <c r="G9" s="54"/>
      <c r="J9" s="50"/>
      <c r="K9" s="52"/>
      <c r="L9" s="52"/>
      <c r="M9" s="52"/>
      <c r="N9" s="52"/>
    </row>
    <row r="10" spans="2:14">
      <c r="C10" s="55"/>
      <c r="D10" s="52"/>
      <c r="E10" s="52"/>
      <c r="F10" s="52"/>
      <c r="G10" s="56"/>
      <c r="J10" s="50"/>
      <c r="K10" s="52"/>
      <c r="L10" s="52"/>
      <c r="M10" s="52"/>
      <c r="N10" s="52"/>
    </row>
    <row r="11" spans="2:14">
      <c r="C11" s="55"/>
      <c r="D11" s="52"/>
      <c r="E11" s="52"/>
      <c r="F11" s="52"/>
      <c r="G11" s="56"/>
      <c r="J11" s="50"/>
      <c r="K11" s="52"/>
      <c r="L11" s="52"/>
      <c r="M11" s="52"/>
      <c r="N11" s="52"/>
    </row>
    <row r="12" spans="2:14">
      <c r="C12" s="57"/>
      <c r="D12" s="58"/>
      <c r="E12" s="58"/>
      <c r="F12" s="58"/>
      <c r="G12" s="59"/>
      <c r="J12" s="50"/>
      <c r="K12" s="52"/>
      <c r="L12" s="52"/>
      <c r="M12" s="52"/>
      <c r="N12" s="52"/>
    </row>
    <row r="13" spans="2:14" ht="10.5" customHeight="1">
      <c r="J13" s="50"/>
      <c r="K13" s="52"/>
      <c r="L13" s="52"/>
      <c r="M13" s="52"/>
      <c r="N13" s="52"/>
    </row>
    <row r="14" spans="2:14">
      <c r="B14" s="48" t="s">
        <v>69</v>
      </c>
      <c r="C14" s="53"/>
      <c r="D14" s="60"/>
      <c r="E14" s="60"/>
      <c r="F14" s="60"/>
      <c r="G14" s="61"/>
      <c r="J14" s="50"/>
      <c r="K14" s="52"/>
      <c r="L14" s="52"/>
      <c r="M14" s="52"/>
      <c r="N14" s="52"/>
    </row>
    <row r="15" spans="2:14">
      <c r="C15" s="62"/>
      <c r="D15" s="63"/>
      <c r="E15" s="63"/>
      <c r="F15" s="63"/>
      <c r="G15" s="64"/>
      <c r="J15" s="50"/>
      <c r="K15" s="52"/>
      <c r="L15" s="52"/>
      <c r="M15" s="52"/>
      <c r="N15" s="52"/>
    </row>
    <row r="16" spans="2:14">
      <c r="C16" s="62"/>
      <c r="D16" s="63"/>
      <c r="E16" s="63"/>
      <c r="F16" s="63"/>
      <c r="G16" s="64"/>
      <c r="J16" s="50"/>
      <c r="K16" s="52"/>
      <c r="L16" s="52"/>
      <c r="M16" s="52"/>
      <c r="N16" s="52"/>
    </row>
    <row r="17" spans="2:14">
      <c r="C17" s="65"/>
      <c r="D17" s="66"/>
      <c r="E17" s="66"/>
      <c r="F17" s="66"/>
      <c r="G17" s="67"/>
      <c r="J17" s="50"/>
      <c r="K17" s="52"/>
      <c r="L17" s="52"/>
      <c r="M17" s="52"/>
      <c r="N17" s="52"/>
    </row>
    <row r="18" spans="2:14" ht="10.5" customHeight="1">
      <c r="J18" s="50"/>
      <c r="K18" s="52"/>
      <c r="L18" s="52"/>
      <c r="M18" s="52"/>
      <c r="N18" s="52"/>
    </row>
    <row r="19" spans="2:14">
      <c r="B19" s="48" t="s">
        <v>70</v>
      </c>
      <c r="C19" s="68"/>
      <c r="D19" s="60"/>
      <c r="E19" s="60"/>
      <c r="F19" s="60"/>
      <c r="G19" s="61"/>
      <c r="J19" s="50"/>
      <c r="K19" s="52"/>
      <c r="L19" s="52"/>
      <c r="M19" s="52"/>
      <c r="N19" s="52"/>
    </row>
    <row r="20" spans="2:14">
      <c r="C20" s="62"/>
      <c r="D20" s="63"/>
      <c r="E20" s="63"/>
      <c r="F20" s="63"/>
      <c r="G20" s="64"/>
      <c r="J20" s="50"/>
      <c r="K20" s="52"/>
      <c r="L20" s="52"/>
      <c r="M20" s="52"/>
      <c r="N20" s="52"/>
    </row>
    <row r="21" spans="2:14">
      <c r="C21" s="62"/>
      <c r="D21" s="63"/>
      <c r="E21" s="63"/>
      <c r="F21" s="63"/>
      <c r="G21" s="64"/>
      <c r="J21" s="50"/>
      <c r="K21" s="52"/>
      <c r="L21" s="52"/>
      <c r="M21" s="52"/>
      <c r="N21" s="52"/>
    </row>
    <row r="22" spans="2:14">
      <c r="C22" s="65"/>
      <c r="D22" s="66"/>
      <c r="E22" s="66"/>
      <c r="F22" s="66"/>
      <c r="G22" s="67"/>
      <c r="J22" s="50"/>
      <c r="K22" s="52"/>
      <c r="L22" s="52"/>
      <c r="M22" s="52"/>
      <c r="N22" s="52"/>
    </row>
    <row r="23" spans="2:14" ht="8.25" customHeight="1">
      <c r="J23" s="50"/>
      <c r="K23" s="52"/>
      <c r="L23" s="52"/>
      <c r="M23" s="52"/>
      <c r="N23" s="52"/>
    </row>
    <row r="24" spans="2:14" ht="39.75" customHeight="1" thickBot="1">
      <c r="B24" s="48" t="s">
        <v>71</v>
      </c>
      <c r="C24" s="49"/>
      <c r="D24" s="49"/>
      <c r="F24" s="49"/>
      <c r="G24" s="49"/>
      <c r="J24" s="50"/>
      <c r="K24" s="52"/>
      <c r="L24" s="52"/>
      <c r="M24" s="52"/>
      <c r="N24" s="52"/>
    </row>
    <row r="25" spans="2:14">
      <c r="C25" s="46" t="s">
        <v>72</v>
      </c>
      <c r="F25" s="46" t="s">
        <v>74</v>
      </c>
      <c r="J25" s="50"/>
      <c r="K25" s="52"/>
      <c r="L25" s="52"/>
      <c r="M25" s="52"/>
      <c r="N25" s="52"/>
    </row>
    <row r="26" spans="2:14" ht="27.75" customHeight="1" thickBot="1">
      <c r="C26" s="49"/>
      <c r="D26" s="49"/>
      <c r="F26" s="49"/>
      <c r="G26" s="49"/>
      <c r="J26" s="50"/>
      <c r="K26" s="52"/>
      <c r="L26" s="52"/>
      <c r="M26" s="52"/>
      <c r="N26" s="52"/>
    </row>
    <row r="27" spans="2:14">
      <c r="C27" s="46" t="s">
        <v>73</v>
      </c>
      <c r="F27" s="46" t="s">
        <v>75</v>
      </c>
      <c r="J27" s="50"/>
      <c r="K27" s="52"/>
      <c r="L27" s="52"/>
      <c r="M27" s="52"/>
      <c r="N27" s="52"/>
    </row>
  </sheetData>
  <mergeCells count="5">
    <mergeCell ref="K7:N27"/>
    <mergeCell ref="C9:G12"/>
    <mergeCell ref="C14:G17"/>
    <mergeCell ref="C19:G22"/>
    <mergeCell ref="B2:H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pane xSplit="2" ySplit="3" topLeftCell="C4" activePane="bottomRight" state="frozen"/>
      <selection pane="topRight" activeCell="H1" sqref="H1"/>
      <selection pane="bottomLeft" activeCell="A22" sqref="A22"/>
      <selection pane="bottomRight" activeCell="J16" sqref="J16"/>
    </sheetView>
  </sheetViews>
  <sheetFormatPr baseColWidth="10" defaultRowHeight="11.25"/>
  <cols>
    <col min="1" max="1" width="8.28515625" style="3" bestFit="1" customWidth="1"/>
    <col min="2" max="2" width="31.140625" style="40" bestFit="1" customWidth="1"/>
    <col min="3" max="3" width="6" style="2" bestFit="1" customWidth="1"/>
    <col min="4" max="9" width="6.85546875" style="2" bestFit="1" customWidth="1"/>
    <col min="10" max="12" width="7.7109375" style="2" bestFit="1" customWidth="1"/>
    <col min="13" max="16384" width="11.42578125" style="2"/>
  </cols>
  <sheetData>
    <row r="1" spans="1:12" ht="12.75">
      <c r="A1" s="85" t="s">
        <v>48</v>
      </c>
      <c r="B1" s="85"/>
      <c r="C1" s="85"/>
      <c r="D1" s="85"/>
      <c r="E1" s="85"/>
      <c r="F1" s="85"/>
      <c r="G1" s="85"/>
    </row>
    <row r="2" spans="1:12">
      <c r="A2" s="86"/>
      <c r="B2" s="86"/>
      <c r="C2" s="82" t="s">
        <v>43</v>
      </c>
      <c r="D2" s="83"/>
      <c r="E2" s="83"/>
      <c r="F2" s="83"/>
      <c r="G2" s="83"/>
      <c r="H2" s="83"/>
      <c r="I2" s="83"/>
      <c r="J2" s="83"/>
      <c r="K2" s="83"/>
      <c r="L2" s="84"/>
    </row>
    <row r="3" spans="1:12" s="33" customFormat="1">
      <c r="A3" s="34" t="s">
        <v>12</v>
      </c>
      <c r="B3" s="34" t="s">
        <v>41</v>
      </c>
      <c r="C3" s="35" t="s">
        <v>50</v>
      </c>
      <c r="D3" s="35" t="s">
        <v>51</v>
      </c>
      <c r="E3" s="35" t="s">
        <v>52</v>
      </c>
      <c r="F3" s="35" t="s">
        <v>53</v>
      </c>
      <c r="G3" s="35" t="s">
        <v>54</v>
      </c>
      <c r="H3" s="35" t="s">
        <v>55</v>
      </c>
      <c r="I3" s="35" t="s">
        <v>56</v>
      </c>
      <c r="J3" s="35" t="s">
        <v>57</v>
      </c>
      <c r="K3" s="35" t="s">
        <v>58</v>
      </c>
      <c r="L3" s="35" t="s">
        <v>59</v>
      </c>
    </row>
    <row r="4" spans="1:12" ht="11.25" customHeight="1">
      <c r="A4" s="78" t="s">
        <v>13</v>
      </c>
      <c r="B4" s="39" t="str">
        <f>Programación!C3</f>
        <v>Generar acta de constitución</v>
      </c>
      <c r="C4" s="36">
        <v>3000</v>
      </c>
      <c r="D4" s="36"/>
      <c r="E4" s="36"/>
      <c r="F4" s="36"/>
      <c r="G4" s="36"/>
      <c r="H4" s="36"/>
      <c r="I4" s="36"/>
      <c r="J4" s="36"/>
      <c r="K4" s="36"/>
      <c r="L4" s="36"/>
    </row>
    <row r="5" spans="1:12" ht="11.25" customHeight="1">
      <c r="A5" s="78"/>
      <c r="B5" s="39" t="str">
        <f>Programación!C4</f>
        <v>Estudio de factibilidad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11.25" customHeight="1">
      <c r="A6" s="78"/>
      <c r="B6" s="39" t="str">
        <f>Programación!C5</f>
        <v>Definición del alcance</v>
      </c>
      <c r="C6" s="36"/>
      <c r="D6" s="36">
        <v>50000</v>
      </c>
      <c r="E6" s="36"/>
      <c r="F6" s="36"/>
      <c r="G6" s="36"/>
      <c r="H6" s="36"/>
      <c r="I6" s="36"/>
      <c r="J6" s="36"/>
      <c r="K6" s="36"/>
      <c r="L6" s="36"/>
    </row>
    <row r="7" spans="1:12" ht="11.25" customHeight="1">
      <c r="A7" s="78"/>
      <c r="B7" s="39" t="str">
        <f>Programación!C6</f>
        <v>Elaboración del contrato</v>
      </c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ht="11.25" customHeight="1">
      <c r="A8" s="80" t="s">
        <v>14</v>
      </c>
      <c r="B8" s="39" t="str">
        <f>Programación!C9</f>
        <v>Gestión y asignación de presupuesto</v>
      </c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ht="11.25" customHeight="1">
      <c r="A9" s="80"/>
      <c r="B9" s="39" t="str">
        <f>Programación!C10</f>
        <v>Gestión y análisis de costos</v>
      </c>
      <c r="C9" s="36"/>
      <c r="D9" s="36"/>
      <c r="E9" s="36">
        <v>5000</v>
      </c>
      <c r="F9" s="36"/>
      <c r="G9" s="36"/>
      <c r="H9" s="36"/>
      <c r="I9" s="36"/>
      <c r="J9" s="36"/>
      <c r="K9" s="36"/>
      <c r="L9" s="36"/>
    </row>
    <row r="10" spans="1:12" ht="11.25" customHeight="1">
      <c r="A10" s="80"/>
      <c r="B10" s="39" t="str">
        <f>Programación!C11</f>
        <v>Gestión y análisis de riesgos</v>
      </c>
      <c r="C10" s="36"/>
      <c r="D10" s="36"/>
      <c r="E10" s="36">
        <v>3000</v>
      </c>
      <c r="F10" s="36"/>
      <c r="G10" s="36"/>
      <c r="H10" s="36"/>
      <c r="I10" s="36"/>
      <c r="J10" s="36"/>
      <c r="K10" s="36"/>
      <c r="L10" s="36"/>
    </row>
    <row r="11" spans="1:12" ht="11.25" customHeight="1">
      <c r="A11" s="80"/>
      <c r="B11" s="39" t="str">
        <f>Programación!C12</f>
        <v>Generar acta de aprobación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2" ht="11.25" customHeight="1">
      <c r="A12" s="72" t="s">
        <v>15</v>
      </c>
      <c r="B12" s="39" t="str">
        <f>Programación!C15</f>
        <v>Definición de interfaces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2">
      <c r="A13" s="73"/>
      <c r="B13" s="39" t="str">
        <f>Programación!C16</f>
        <v>Definición de la arquitectura del sistema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>
      <c r="A14" s="73"/>
      <c r="B14" s="39" t="str">
        <f>Programación!C17</f>
        <v>Definición del diseño detallado del software</v>
      </c>
      <c r="C14" s="36"/>
      <c r="D14" s="36"/>
      <c r="E14" s="36"/>
      <c r="F14" s="36"/>
      <c r="G14" s="36"/>
      <c r="H14" s="36">
        <v>4000</v>
      </c>
      <c r="I14" s="36"/>
      <c r="J14" s="36"/>
      <c r="K14" s="36"/>
      <c r="L14" s="36"/>
    </row>
    <row r="15" spans="1:12" ht="11.25" customHeight="1">
      <c r="A15" s="74" t="s">
        <v>16</v>
      </c>
      <c r="B15" s="39" t="str">
        <f>Programación!C20</f>
        <v>Adquirir hardware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>
      <c r="A16" s="75"/>
      <c r="B16" s="39" t="str">
        <f>Programación!C21</f>
        <v>Construir modelo de datos</v>
      </c>
      <c r="C16" s="36"/>
      <c r="D16" s="36"/>
      <c r="E16" s="36"/>
      <c r="F16" s="36"/>
      <c r="G16" s="36"/>
      <c r="H16" s="36"/>
      <c r="I16" s="36"/>
      <c r="J16" s="36">
        <v>50000</v>
      </c>
      <c r="K16" s="36"/>
      <c r="L16" s="36"/>
    </row>
    <row r="17" spans="1:12">
      <c r="A17" s="75"/>
      <c r="B17" s="39" t="str">
        <f>Programación!C22</f>
        <v>Desarrollar solución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1:12">
      <c r="A18" s="75"/>
      <c r="B18" s="39" t="str">
        <f>Programación!C23</f>
        <v>Elaborar documentación técnica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1:12" s="38" customFormat="1">
      <c r="A19" s="87" t="s">
        <v>35</v>
      </c>
      <c r="B19" s="87"/>
      <c r="C19" s="37">
        <f t="shared" ref="C19:L19" si="0">SUM(C4:C18)</f>
        <v>3000</v>
      </c>
      <c r="D19" s="37">
        <f t="shared" si="0"/>
        <v>50000</v>
      </c>
      <c r="E19" s="37">
        <f t="shared" si="0"/>
        <v>8000</v>
      </c>
      <c r="F19" s="37">
        <f t="shared" si="0"/>
        <v>0</v>
      </c>
      <c r="G19" s="37">
        <f t="shared" si="0"/>
        <v>0</v>
      </c>
      <c r="H19" s="37">
        <f t="shared" si="0"/>
        <v>4000</v>
      </c>
      <c r="I19" s="37">
        <f t="shared" si="0"/>
        <v>0</v>
      </c>
      <c r="J19" s="37">
        <f t="shared" si="0"/>
        <v>50000</v>
      </c>
      <c r="K19" s="37">
        <f t="shared" si="0"/>
        <v>0</v>
      </c>
      <c r="L19" s="37">
        <f t="shared" si="0"/>
        <v>0</v>
      </c>
    </row>
    <row r="20" spans="1:12" s="38" customFormat="1">
      <c r="A20" s="87" t="s">
        <v>42</v>
      </c>
      <c r="B20" s="87"/>
      <c r="C20" s="37">
        <f>C19</f>
        <v>3000</v>
      </c>
      <c r="D20" s="37">
        <f>D19+C20</f>
        <v>53000</v>
      </c>
      <c r="E20" s="37">
        <f>E19+D20</f>
        <v>61000</v>
      </c>
      <c r="F20" s="37">
        <f t="shared" ref="F20:L20" si="1">F19+E20</f>
        <v>61000</v>
      </c>
      <c r="G20" s="37">
        <f t="shared" si="1"/>
        <v>61000</v>
      </c>
      <c r="H20" s="37">
        <f t="shared" si="1"/>
        <v>65000</v>
      </c>
      <c r="I20" s="37">
        <f t="shared" si="1"/>
        <v>65000</v>
      </c>
      <c r="J20" s="37">
        <f t="shared" si="1"/>
        <v>115000</v>
      </c>
      <c r="K20" s="37">
        <f t="shared" si="1"/>
        <v>115000</v>
      </c>
      <c r="L20" s="37">
        <f t="shared" si="1"/>
        <v>115000</v>
      </c>
    </row>
  </sheetData>
  <mergeCells count="9">
    <mergeCell ref="A15:A18"/>
    <mergeCell ref="A19:B19"/>
    <mergeCell ref="A20:B20"/>
    <mergeCell ref="A12:A14"/>
    <mergeCell ref="A1:G1"/>
    <mergeCell ref="A2:B2"/>
    <mergeCell ref="A4:A7"/>
    <mergeCell ref="A8:A11"/>
    <mergeCell ref="C2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C12"/>
  <sheetViews>
    <sheetView workbookViewId="0">
      <selection activeCell="C10" sqref="C10"/>
    </sheetView>
  </sheetViews>
  <sheetFormatPr baseColWidth="10" defaultRowHeight="11.25" customHeight="1"/>
  <cols>
    <col min="1" max="1" width="6.140625" style="43" bestFit="1" customWidth="1"/>
    <col min="2" max="2" width="12" style="1" bestFit="1" customWidth="1"/>
    <col min="3" max="3" width="10.7109375" style="1" bestFit="1" customWidth="1"/>
    <col min="4" max="16384" width="11.42578125" style="1"/>
  </cols>
  <sheetData>
    <row r="2" spans="1:3" ht="11.25" customHeight="1">
      <c r="A2" s="11" t="s">
        <v>47</v>
      </c>
      <c r="B2" s="11" t="s">
        <v>46</v>
      </c>
      <c r="C2" s="11" t="s">
        <v>49</v>
      </c>
    </row>
    <row r="3" spans="1:3" ht="22.5" customHeight="1">
      <c r="A3" s="12">
        <v>1</v>
      </c>
      <c r="B3" s="42">
        <f>CostoPptoAcumulado!C20</f>
        <v>60000</v>
      </c>
      <c r="C3" s="42">
        <f>CostoRealAcumulado!C20</f>
        <v>3000</v>
      </c>
    </row>
    <row r="4" spans="1:3" ht="22.5" customHeight="1">
      <c r="A4" s="41" t="s">
        <v>51</v>
      </c>
      <c r="B4" s="42">
        <f>CostoPptoAcumulado!D20</f>
        <v>60000</v>
      </c>
      <c r="C4" s="42">
        <f>CostoRealAcumulado!D$20</f>
        <v>53000</v>
      </c>
    </row>
    <row r="5" spans="1:3" ht="22.5" customHeight="1">
      <c r="A5" s="41" t="s">
        <v>52</v>
      </c>
      <c r="B5" s="42">
        <f>CostoPptoAcumulado!E20</f>
        <v>60000</v>
      </c>
      <c r="C5" s="42">
        <f>CostoRealAcumulado!E$20</f>
        <v>61000</v>
      </c>
    </row>
    <row r="6" spans="1:3" ht="22.5" customHeight="1">
      <c r="A6" s="41" t="s">
        <v>53</v>
      </c>
      <c r="B6" s="42">
        <f>CostoPptoAcumulado!F20</f>
        <v>60000</v>
      </c>
      <c r="C6" s="42">
        <f>CostoRealAcumulado!F$20</f>
        <v>61000</v>
      </c>
    </row>
    <row r="7" spans="1:3" ht="22.5" customHeight="1">
      <c r="A7" s="41" t="s">
        <v>54</v>
      </c>
      <c r="B7" s="42">
        <f>CostoPptoAcumulado!G20</f>
        <v>60000</v>
      </c>
      <c r="C7" s="42">
        <f>CostoRealAcumulado!G$20</f>
        <v>61000</v>
      </c>
    </row>
    <row r="8" spans="1:3" ht="22.5" customHeight="1">
      <c r="A8" s="41" t="s">
        <v>55</v>
      </c>
      <c r="B8" s="42">
        <f>CostoPptoAcumulado!H20</f>
        <v>60000</v>
      </c>
      <c r="C8" s="42">
        <f>CostoRealAcumulado!H$20</f>
        <v>65000</v>
      </c>
    </row>
    <row r="9" spans="1:3" ht="22.5" customHeight="1">
      <c r="A9" s="41" t="s">
        <v>56</v>
      </c>
      <c r="B9" s="42">
        <f>CostoPptoAcumulado!I20</f>
        <v>60000</v>
      </c>
      <c r="C9" s="42">
        <f>CostoRealAcumulado!I$20</f>
        <v>65000</v>
      </c>
    </row>
    <row r="10" spans="1:3" ht="22.5" customHeight="1">
      <c r="A10" s="41" t="s">
        <v>57</v>
      </c>
      <c r="B10" s="42">
        <f>CostoPptoAcumulado!J20</f>
        <v>60000</v>
      </c>
      <c r="C10" s="42">
        <f>CostoRealAcumulado!J$20</f>
        <v>115000</v>
      </c>
    </row>
    <row r="11" spans="1:3" ht="22.5" customHeight="1">
      <c r="A11" s="41" t="s">
        <v>58</v>
      </c>
      <c r="B11" s="42">
        <f>CostoPptoAcumulado!K20</f>
        <v>60000</v>
      </c>
      <c r="C11" s="42">
        <f>CostoRealAcumulado!K$20</f>
        <v>115000</v>
      </c>
    </row>
    <row r="12" spans="1:3" ht="22.5" customHeight="1">
      <c r="A12" s="41" t="s">
        <v>59</v>
      </c>
      <c r="B12" s="42">
        <f>CostoPptoAcumulado!L20</f>
        <v>60000</v>
      </c>
      <c r="C12" s="42">
        <f>CostoRealAcumulado!L$20</f>
        <v>115000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N27"/>
  <sheetViews>
    <sheetView workbookViewId="0">
      <pane xSplit="14" ySplit="25" topLeftCell="O26" activePane="bottomRight" state="frozen"/>
      <selection pane="topRight" activeCell="O1" sqref="O1"/>
      <selection pane="bottomLeft" activeCell="A26" sqref="A26"/>
      <selection pane="bottomRight" activeCell="C5" sqref="C5"/>
    </sheetView>
  </sheetViews>
  <sheetFormatPr baseColWidth="10" defaultRowHeight="15"/>
  <cols>
    <col min="1" max="1" width="8.85546875" style="46" customWidth="1"/>
    <col min="2" max="2" width="15.85546875" style="46" customWidth="1"/>
    <col min="3" max="6" width="11.42578125" style="46"/>
    <col min="7" max="7" width="18" style="46" customWidth="1"/>
    <col min="8" max="8" width="13.28515625" style="46" customWidth="1"/>
    <col min="9" max="9" width="3.5703125" style="46" customWidth="1"/>
    <col min="10" max="10" width="5" style="46" customWidth="1"/>
    <col min="11" max="11" width="25.85546875" style="46" customWidth="1"/>
    <col min="12" max="13" width="13.7109375" style="46" customWidth="1"/>
    <col min="14" max="14" width="8.7109375" style="46" customWidth="1"/>
    <col min="15" max="15" width="13.7109375" style="46" customWidth="1"/>
    <col min="16" max="16384" width="11.42578125" style="46"/>
  </cols>
  <sheetData>
    <row r="2" spans="2:14" ht="23.25">
      <c r="B2" s="69" t="s">
        <v>67</v>
      </c>
      <c r="C2" s="70"/>
      <c r="D2" s="70"/>
      <c r="E2" s="70"/>
      <c r="F2" s="70"/>
      <c r="G2" s="70"/>
      <c r="H2" s="71"/>
      <c r="J2" s="50"/>
    </row>
    <row r="3" spans="2:14" ht="9.75" customHeight="1">
      <c r="J3" s="50"/>
    </row>
    <row r="4" spans="2:14">
      <c r="J4" s="50"/>
    </row>
    <row r="5" spans="2:14">
      <c r="B5" s="48" t="s">
        <v>64</v>
      </c>
      <c r="C5" s="47" t="s">
        <v>79</v>
      </c>
      <c r="D5" s="47"/>
      <c r="E5" s="47"/>
      <c r="F5" s="48" t="s">
        <v>66</v>
      </c>
      <c r="G5" s="88">
        <v>41356</v>
      </c>
      <c r="J5" s="50"/>
    </row>
    <row r="6" spans="2:14">
      <c r="B6" s="48"/>
      <c r="J6" s="50"/>
      <c r="K6" s="48" t="s">
        <v>76</v>
      </c>
    </row>
    <row r="7" spans="2:14" ht="15" customHeight="1">
      <c r="B7" s="48" t="s">
        <v>78</v>
      </c>
      <c r="C7" s="47" t="s">
        <v>80</v>
      </c>
      <c r="D7" s="47"/>
      <c r="E7" s="47"/>
      <c r="F7" s="48" t="s">
        <v>65</v>
      </c>
      <c r="G7" s="88">
        <v>41394</v>
      </c>
      <c r="J7" s="50"/>
      <c r="K7" s="51" t="s">
        <v>77</v>
      </c>
      <c r="L7" s="51"/>
      <c r="M7" s="51"/>
      <c r="N7" s="51"/>
    </row>
    <row r="8" spans="2:14">
      <c r="B8" s="48"/>
      <c r="J8" s="50"/>
      <c r="K8" s="52"/>
      <c r="L8" s="52"/>
      <c r="M8" s="52"/>
      <c r="N8" s="52"/>
    </row>
    <row r="9" spans="2:14">
      <c r="B9" s="48" t="s">
        <v>68</v>
      </c>
      <c r="C9" s="53" t="s">
        <v>81</v>
      </c>
      <c r="D9" s="51"/>
      <c r="E9" s="51"/>
      <c r="F9" s="51"/>
      <c r="G9" s="54"/>
      <c r="J9" s="50"/>
      <c r="K9" s="52"/>
      <c r="L9" s="52"/>
      <c r="M9" s="52"/>
      <c r="N9" s="52"/>
    </row>
    <row r="10" spans="2:14">
      <c r="C10" s="55"/>
      <c r="D10" s="52"/>
      <c r="E10" s="52"/>
      <c r="F10" s="52"/>
      <c r="G10" s="56"/>
      <c r="J10" s="50"/>
      <c r="K10" s="52"/>
      <c r="L10" s="52"/>
      <c r="M10" s="52"/>
      <c r="N10" s="52"/>
    </row>
    <row r="11" spans="2:14">
      <c r="C11" s="55"/>
      <c r="D11" s="52"/>
      <c r="E11" s="52"/>
      <c r="F11" s="52"/>
      <c r="G11" s="56"/>
      <c r="J11" s="50"/>
      <c r="K11" s="52"/>
      <c r="L11" s="52"/>
      <c r="M11" s="52"/>
      <c r="N11" s="52"/>
    </row>
    <row r="12" spans="2:14">
      <c r="C12" s="57"/>
      <c r="D12" s="58"/>
      <c r="E12" s="58"/>
      <c r="F12" s="58"/>
      <c r="G12" s="59"/>
      <c r="J12" s="50"/>
      <c r="K12" s="52"/>
      <c r="L12" s="52"/>
      <c r="M12" s="52"/>
      <c r="N12" s="52"/>
    </row>
    <row r="13" spans="2:14" ht="10.5" customHeight="1">
      <c r="J13" s="50"/>
      <c r="K13" s="52"/>
      <c r="L13" s="52"/>
      <c r="M13" s="52"/>
      <c r="N13" s="52"/>
    </row>
    <row r="14" spans="2:14">
      <c r="B14" s="48" t="s">
        <v>69</v>
      </c>
      <c r="C14" s="53" t="s">
        <v>82</v>
      </c>
      <c r="D14" s="60"/>
      <c r="E14" s="60"/>
      <c r="F14" s="60"/>
      <c r="G14" s="61"/>
      <c r="J14" s="50"/>
      <c r="K14" s="52"/>
      <c r="L14" s="52"/>
      <c r="M14" s="52"/>
      <c r="N14" s="52"/>
    </row>
    <row r="15" spans="2:14">
      <c r="C15" s="62"/>
      <c r="D15" s="63"/>
      <c r="E15" s="63"/>
      <c r="F15" s="63"/>
      <c r="G15" s="64"/>
      <c r="J15" s="50"/>
      <c r="K15" s="52"/>
      <c r="L15" s="52"/>
      <c r="M15" s="52"/>
      <c r="N15" s="52"/>
    </row>
    <row r="16" spans="2:14">
      <c r="C16" s="62"/>
      <c r="D16" s="63"/>
      <c r="E16" s="63"/>
      <c r="F16" s="63"/>
      <c r="G16" s="64"/>
      <c r="J16" s="50"/>
      <c r="K16" s="52"/>
      <c r="L16" s="52"/>
      <c r="M16" s="52"/>
      <c r="N16" s="52"/>
    </row>
    <row r="17" spans="2:14">
      <c r="C17" s="65"/>
      <c r="D17" s="66"/>
      <c r="E17" s="66"/>
      <c r="F17" s="66"/>
      <c r="G17" s="67"/>
      <c r="J17" s="50"/>
      <c r="K17" s="52"/>
      <c r="L17" s="52"/>
      <c r="M17" s="52"/>
      <c r="N17" s="52"/>
    </row>
    <row r="18" spans="2:14" ht="10.5" customHeight="1">
      <c r="J18" s="50"/>
      <c r="K18" s="52"/>
      <c r="L18" s="52"/>
      <c r="M18" s="52"/>
      <c r="N18" s="52"/>
    </row>
    <row r="19" spans="2:14">
      <c r="B19" s="48" t="s">
        <v>70</v>
      </c>
      <c r="C19" s="68"/>
      <c r="D19" s="60"/>
      <c r="E19" s="60"/>
      <c r="F19" s="60"/>
      <c r="G19" s="61"/>
      <c r="J19" s="50"/>
      <c r="K19" s="52"/>
      <c r="L19" s="52"/>
      <c r="M19" s="52"/>
      <c r="N19" s="52"/>
    </row>
    <row r="20" spans="2:14">
      <c r="C20" s="62"/>
      <c r="D20" s="63"/>
      <c r="E20" s="63"/>
      <c r="F20" s="63"/>
      <c r="G20" s="64"/>
      <c r="J20" s="50"/>
      <c r="K20" s="52"/>
      <c r="L20" s="52"/>
      <c r="M20" s="52"/>
      <c r="N20" s="52"/>
    </row>
    <row r="21" spans="2:14">
      <c r="C21" s="62"/>
      <c r="D21" s="63"/>
      <c r="E21" s="63"/>
      <c r="F21" s="63"/>
      <c r="G21" s="64"/>
      <c r="J21" s="50"/>
      <c r="K21" s="52"/>
      <c r="L21" s="52"/>
      <c r="M21" s="52"/>
      <c r="N21" s="52"/>
    </row>
    <row r="22" spans="2:14">
      <c r="C22" s="65"/>
      <c r="D22" s="66"/>
      <c r="E22" s="66"/>
      <c r="F22" s="66"/>
      <c r="G22" s="67"/>
      <c r="J22" s="50"/>
      <c r="K22" s="52"/>
      <c r="L22" s="52"/>
      <c r="M22" s="52"/>
      <c r="N22" s="52"/>
    </row>
    <row r="23" spans="2:14" ht="8.25" customHeight="1">
      <c r="J23" s="50"/>
      <c r="K23" s="52"/>
      <c r="L23" s="52"/>
      <c r="M23" s="52"/>
      <c r="N23" s="52"/>
    </row>
    <row r="24" spans="2:14" ht="39.75" customHeight="1" thickBot="1">
      <c r="B24" s="48" t="s">
        <v>71</v>
      </c>
      <c r="C24" s="49"/>
      <c r="D24" s="49"/>
      <c r="F24" s="49"/>
      <c r="G24" s="49"/>
      <c r="J24" s="50"/>
      <c r="K24" s="52"/>
      <c r="L24" s="52"/>
      <c r="M24" s="52"/>
      <c r="N24" s="52"/>
    </row>
    <row r="25" spans="2:14">
      <c r="C25" s="46" t="s">
        <v>72</v>
      </c>
      <c r="F25" s="46" t="s">
        <v>74</v>
      </c>
      <c r="J25" s="50"/>
      <c r="K25" s="52"/>
      <c r="L25" s="52"/>
      <c r="M25" s="52"/>
      <c r="N25" s="52"/>
    </row>
    <row r="26" spans="2:14" ht="27.75" customHeight="1" thickBot="1">
      <c r="C26" s="49"/>
      <c r="D26" s="49"/>
      <c r="F26" s="49"/>
      <c r="G26" s="49"/>
      <c r="J26" s="50"/>
      <c r="K26" s="52"/>
      <c r="L26" s="52"/>
      <c r="M26" s="52"/>
      <c r="N26" s="52"/>
    </row>
    <row r="27" spans="2:14">
      <c r="C27" s="46" t="s">
        <v>73</v>
      </c>
      <c r="F27" s="46" t="s">
        <v>75</v>
      </c>
      <c r="J27" s="50"/>
      <c r="K27" s="52"/>
      <c r="L27" s="52"/>
      <c r="M27" s="52"/>
      <c r="N27" s="52"/>
    </row>
  </sheetData>
  <mergeCells count="5">
    <mergeCell ref="B2:H2"/>
    <mergeCell ref="K7:N27"/>
    <mergeCell ref="C9:G12"/>
    <mergeCell ref="C14:G17"/>
    <mergeCell ref="C19:G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N27"/>
  <sheetViews>
    <sheetView tabSelected="1" workbookViewId="0">
      <pane xSplit="14" ySplit="25" topLeftCell="O26" activePane="bottomRight" state="frozen"/>
      <selection pane="topRight" activeCell="O1" sqref="O1"/>
      <selection pane="bottomLeft" activeCell="A26" sqref="A26"/>
      <selection pane="bottomRight" activeCell="C5" sqref="C5"/>
    </sheetView>
  </sheetViews>
  <sheetFormatPr baseColWidth="10" defaultRowHeight="15"/>
  <cols>
    <col min="1" max="1" width="8.85546875" style="46" customWidth="1"/>
    <col min="2" max="2" width="15.85546875" style="46" customWidth="1"/>
    <col min="3" max="6" width="11.42578125" style="46"/>
    <col min="7" max="7" width="18" style="46" customWidth="1"/>
    <col min="8" max="8" width="13.28515625" style="46" customWidth="1"/>
    <col min="9" max="9" width="3.5703125" style="46" customWidth="1"/>
    <col min="10" max="10" width="5" style="46" customWidth="1"/>
    <col min="11" max="11" width="25.85546875" style="46" customWidth="1"/>
    <col min="12" max="13" width="13.7109375" style="46" customWidth="1"/>
    <col min="14" max="14" width="8.7109375" style="46" customWidth="1"/>
    <col min="15" max="15" width="13.7109375" style="46" customWidth="1"/>
    <col min="16" max="16384" width="11.42578125" style="46"/>
  </cols>
  <sheetData>
    <row r="2" spans="2:14" ht="23.25">
      <c r="B2" s="69" t="s">
        <v>67</v>
      </c>
      <c r="C2" s="70"/>
      <c r="D2" s="70"/>
      <c r="E2" s="70"/>
      <c r="F2" s="70"/>
      <c r="G2" s="70"/>
      <c r="H2" s="71"/>
      <c r="J2" s="50"/>
    </row>
    <row r="3" spans="2:14" ht="9.75" customHeight="1">
      <c r="J3" s="50"/>
    </row>
    <row r="4" spans="2:14">
      <c r="J4" s="50"/>
    </row>
    <row r="5" spans="2:14">
      <c r="B5" s="48" t="s">
        <v>64</v>
      </c>
      <c r="C5" s="47" t="s">
        <v>83</v>
      </c>
      <c r="D5" s="47"/>
      <c r="E5" s="47"/>
      <c r="F5" s="48" t="s">
        <v>66</v>
      </c>
      <c r="G5" s="88">
        <v>41366</v>
      </c>
      <c r="J5" s="50"/>
    </row>
    <row r="6" spans="2:14">
      <c r="B6" s="48"/>
      <c r="J6" s="50"/>
      <c r="K6" s="48" t="s">
        <v>76</v>
      </c>
    </row>
    <row r="7" spans="2:14" ht="15" customHeight="1">
      <c r="B7" s="48" t="s">
        <v>78</v>
      </c>
      <c r="C7" s="47" t="s">
        <v>89</v>
      </c>
      <c r="D7" s="47"/>
      <c r="E7" s="47"/>
      <c r="F7" s="48" t="s">
        <v>65</v>
      </c>
      <c r="G7" s="88">
        <v>41639</v>
      </c>
      <c r="J7" s="50"/>
      <c r="K7" s="51" t="s">
        <v>77</v>
      </c>
      <c r="L7" s="51"/>
      <c r="M7" s="51"/>
      <c r="N7" s="51"/>
    </row>
    <row r="8" spans="2:14">
      <c r="B8" s="48"/>
      <c r="J8" s="50"/>
      <c r="K8" s="52"/>
      <c r="L8" s="52"/>
      <c r="M8" s="52"/>
      <c r="N8" s="52"/>
    </row>
    <row r="9" spans="2:14">
      <c r="B9" s="48" t="s">
        <v>68</v>
      </c>
      <c r="C9" s="53" t="s">
        <v>84</v>
      </c>
      <c r="D9" s="51"/>
      <c r="E9" s="51"/>
      <c r="F9" s="51"/>
      <c r="G9" s="54"/>
      <c r="J9" s="50"/>
      <c r="K9" s="52"/>
      <c r="L9" s="52"/>
      <c r="M9" s="52"/>
      <c r="N9" s="52"/>
    </row>
    <row r="10" spans="2:14">
      <c r="C10" s="55"/>
      <c r="D10" s="52"/>
      <c r="E10" s="52"/>
      <c r="F10" s="52"/>
      <c r="G10" s="56"/>
      <c r="J10" s="50"/>
      <c r="K10" s="52"/>
      <c r="L10" s="52"/>
      <c r="M10" s="52"/>
      <c r="N10" s="52"/>
    </row>
    <row r="11" spans="2:14">
      <c r="C11" s="55"/>
      <c r="D11" s="52"/>
      <c r="E11" s="52"/>
      <c r="F11" s="52"/>
      <c r="G11" s="56"/>
      <c r="J11" s="50"/>
      <c r="K11" s="52"/>
      <c r="L11" s="52"/>
      <c r="M11" s="52"/>
      <c r="N11" s="52"/>
    </row>
    <row r="12" spans="2:14">
      <c r="C12" s="57"/>
      <c r="D12" s="58"/>
      <c r="E12" s="58"/>
      <c r="F12" s="58"/>
      <c r="G12" s="59"/>
      <c r="J12" s="50"/>
      <c r="K12" s="52"/>
      <c r="L12" s="52"/>
      <c r="M12" s="52"/>
      <c r="N12" s="52"/>
    </row>
    <row r="13" spans="2:14" ht="10.5" customHeight="1">
      <c r="J13" s="50"/>
      <c r="K13" s="52"/>
      <c r="L13" s="52"/>
      <c r="M13" s="52"/>
      <c r="N13" s="52"/>
    </row>
    <row r="14" spans="2:14">
      <c r="B14" s="48" t="s">
        <v>69</v>
      </c>
      <c r="C14" s="53" t="s">
        <v>85</v>
      </c>
      <c r="D14" s="60"/>
      <c r="E14" s="60"/>
      <c r="F14" s="60"/>
      <c r="G14" s="61"/>
      <c r="J14" s="50"/>
      <c r="K14" s="52"/>
      <c r="L14" s="52"/>
      <c r="M14" s="52"/>
      <c r="N14" s="52"/>
    </row>
    <row r="15" spans="2:14">
      <c r="C15" s="62"/>
      <c r="D15" s="63"/>
      <c r="E15" s="63"/>
      <c r="F15" s="63"/>
      <c r="G15" s="64"/>
      <c r="J15" s="50"/>
      <c r="K15" s="52"/>
      <c r="L15" s="52"/>
      <c r="M15" s="52"/>
      <c r="N15" s="52"/>
    </row>
    <row r="16" spans="2:14">
      <c r="C16" s="62"/>
      <c r="D16" s="63"/>
      <c r="E16" s="63"/>
      <c r="F16" s="63"/>
      <c r="G16" s="64"/>
      <c r="J16" s="50"/>
      <c r="K16" s="52"/>
      <c r="L16" s="52"/>
      <c r="M16" s="52"/>
      <c r="N16" s="52"/>
    </row>
    <row r="17" spans="2:14">
      <c r="C17" s="65"/>
      <c r="D17" s="66"/>
      <c r="E17" s="66"/>
      <c r="F17" s="66"/>
      <c r="G17" s="67"/>
      <c r="J17" s="50"/>
      <c r="K17" s="52"/>
      <c r="L17" s="52"/>
      <c r="M17" s="52"/>
      <c r="N17" s="52"/>
    </row>
    <row r="18" spans="2:14" ht="10.5" customHeight="1">
      <c r="J18" s="50"/>
      <c r="K18" s="52"/>
      <c r="L18" s="52"/>
      <c r="M18" s="52"/>
      <c r="N18" s="52"/>
    </row>
    <row r="19" spans="2:14">
      <c r="B19" s="48" t="s">
        <v>70</v>
      </c>
      <c r="C19" s="68"/>
      <c r="D19" s="60"/>
      <c r="E19" s="60"/>
      <c r="F19" s="60"/>
      <c r="G19" s="61"/>
      <c r="J19" s="50"/>
      <c r="K19" s="52"/>
      <c r="L19" s="52"/>
      <c r="M19" s="52"/>
      <c r="N19" s="52"/>
    </row>
    <row r="20" spans="2:14">
      <c r="C20" s="62"/>
      <c r="D20" s="63"/>
      <c r="E20" s="63"/>
      <c r="F20" s="63"/>
      <c r="G20" s="64"/>
      <c r="J20" s="50"/>
      <c r="K20" s="52"/>
      <c r="L20" s="52"/>
      <c r="M20" s="52"/>
      <c r="N20" s="52"/>
    </row>
    <row r="21" spans="2:14">
      <c r="C21" s="62"/>
      <c r="D21" s="63"/>
      <c r="E21" s="63"/>
      <c r="F21" s="63"/>
      <c r="G21" s="64"/>
      <c r="J21" s="50"/>
      <c r="K21" s="52"/>
      <c r="L21" s="52"/>
      <c r="M21" s="52"/>
      <c r="N21" s="52"/>
    </row>
    <row r="22" spans="2:14">
      <c r="C22" s="65"/>
      <c r="D22" s="66"/>
      <c r="E22" s="66"/>
      <c r="F22" s="66"/>
      <c r="G22" s="67"/>
      <c r="J22" s="50"/>
      <c r="K22" s="52"/>
      <c r="L22" s="52"/>
      <c r="M22" s="52"/>
      <c r="N22" s="52"/>
    </row>
    <row r="23" spans="2:14" ht="8.25" customHeight="1">
      <c r="J23" s="50"/>
      <c r="K23" s="52"/>
      <c r="L23" s="52"/>
      <c r="M23" s="52"/>
      <c r="N23" s="52"/>
    </row>
    <row r="24" spans="2:14" ht="39.75" customHeight="1" thickBot="1">
      <c r="B24" s="48" t="s">
        <v>71</v>
      </c>
      <c r="C24" s="49"/>
      <c r="D24" s="49"/>
      <c r="F24" s="49"/>
      <c r="G24" s="49"/>
      <c r="J24" s="50"/>
      <c r="K24" s="52"/>
      <c r="L24" s="52"/>
      <c r="M24" s="52"/>
      <c r="N24" s="52"/>
    </row>
    <row r="25" spans="2:14">
      <c r="C25" s="46" t="s">
        <v>72</v>
      </c>
      <c r="F25" s="46" t="s">
        <v>74</v>
      </c>
      <c r="J25" s="50"/>
      <c r="K25" s="52"/>
      <c r="L25" s="52"/>
      <c r="M25" s="52"/>
      <c r="N25" s="52"/>
    </row>
    <row r="26" spans="2:14" ht="27.75" customHeight="1" thickBot="1">
      <c r="C26" s="49"/>
      <c r="D26" s="49"/>
      <c r="F26" s="49"/>
      <c r="G26" s="49"/>
      <c r="J26" s="50"/>
      <c r="K26" s="52"/>
      <c r="L26" s="52"/>
      <c r="M26" s="52"/>
      <c r="N26" s="52"/>
    </row>
    <row r="27" spans="2:14">
      <c r="C27" s="46" t="s">
        <v>73</v>
      </c>
      <c r="F27" s="46" t="s">
        <v>75</v>
      </c>
      <c r="J27" s="50"/>
      <c r="K27" s="52"/>
      <c r="L27" s="52"/>
      <c r="M27" s="52"/>
      <c r="N27" s="52"/>
    </row>
  </sheetData>
  <mergeCells count="5">
    <mergeCell ref="B2:H2"/>
    <mergeCell ref="K7:N27"/>
    <mergeCell ref="C9:G12"/>
    <mergeCell ref="C14:G17"/>
    <mergeCell ref="C19:G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N27"/>
  <sheetViews>
    <sheetView workbookViewId="0">
      <pane xSplit="14" ySplit="25" topLeftCell="O26" activePane="bottomRight" state="frozen"/>
      <selection pane="topRight" activeCell="O1" sqref="O1"/>
      <selection pane="bottomLeft" activeCell="A26" sqref="A26"/>
      <selection pane="bottomRight" activeCell="K4" sqref="K4"/>
    </sheetView>
  </sheetViews>
  <sheetFormatPr baseColWidth="10" defaultRowHeight="15"/>
  <cols>
    <col min="1" max="1" width="8.85546875" style="46" customWidth="1"/>
    <col min="2" max="2" width="15.85546875" style="46" customWidth="1"/>
    <col min="3" max="6" width="11.42578125" style="46"/>
    <col min="7" max="7" width="18" style="46" customWidth="1"/>
    <col min="8" max="8" width="13.28515625" style="46" customWidth="1"/>
    <col min="9" max="9" width="3.5703125" style="46" customWidth="1"/>
    <col min="10" max="10" width="5" style="46" customWidth="1"/>
    <col min="11" max="11" width="25.85546875" style="46" customWidth="1"/>
    <col min="12" max="13" width="13.7109375" style="46" customWidth="1"/>
    <col min="14" max="14" width="8.7109375" style="46" customWidth="1"/>
    <col min="15" max="15" width="13.7109375" style="46" customWidth="1"/>
    <col min="16" max="16384" width="11.42578125" style="46"/>
  </cols>
  <sheetData>
    <row r="2" spans="2:14" ht="23.25">
      <c r="B2" s="69" t="s">
        <v>67</v>
      </c>
      <c r="C2" s="70"/>
      <c r="D2" s="70"/>
      <c r="E2" s="70"/>
      <c r="F2" s="70"/>
      <c r="G2" s="70"/>
      <c r="H2" s="71"/>
      <c r="J2" s="50"/>
    </row>
    <row r="3" spans="2:14" ht="9.75" customHeight="1">
      <c r="J3" s="50"/>
    </row>
    <row r="4" spans="2:14">
      <c r="J4" s="50"/>
    </row>
    <row r="5" spans="2:14">
      <c r="B5" s="48" t="s">
        <v>64</v>
      </c>
      <c r="C5" s="47" t="s">
        <v>88</v>
      </c>
      <c r="D5" s="47"/>
      <c r="E5" s="47"/>
      <c r="F5" s="48" t="s">
        <v>66</v>
      </c>
      <c r="G5" s="88">
        <v>41379</v>
      </c>
      <c r="J5" s="50"/>
    </row>
    <row r="6" spans="2:14">
      <c r="B6" s="48"/>
      <c r="J6" s="50"/>
      <c r="K6" s="48" t="s">
        <v>76</v>
      </c>
    </row>
    <row r="7" spans="2:14" ht="15" customHeight="1">
      <c r="B7" s="48" t="s">
        <v>78</v>
      </c>
      <c r="C7" s="47" t="s">
        <v>89</v>
      </c>
      <c r="D7" s="47"/>
      <c r="E7" s="47"/>
      <c r="F7" s="48" t="s">
        <v>65</v>
      </c>
      <c r="G7" s="88">
        <v>41455</v>
      </c>
      <c r="J7" s="50"/>
      <c r="K7" s="51" t="s">
        <v>77</v>
      </c>
      <c r="L7" s="51"/>
      <c r="M7" s="51"/>
      <c r="N7" s="51"/>
    </row>
    <row r="8" spans="2:14">
      <c r="B8" s="48"/>
      <c r="J8" s="50"/>
      <c r="K8" s="52"/>
      <c r="L8" s="52"/>
      <c r="M8" s="52"/>
      <c r="N8" s="52"/>
    </row>
    <row r="9" spans="2:14">
      <c r="B9" s="48" t="s">
        <v>68</v>
      </c>
      <c r="C9" s="53" t="s">
        <v>90</v>
      </c>
      <c r="D9" s="51"/>
      <c r="E9" s="51"/>
      <c r="F9" s="51"/>
      <c r="G9" s="54"/>
      <c r="J9" s="50"/>
      <c r="K9" s="52"/>
      <c r="L9" s="52"/>
      <c r="M9" s="52"/>
      <c r="N9" s="52"/>
    </row>
    <row r="10" spans="2:14">
      <c r="C10" s="55"/>
      <c r="D10" s="52"/>
      <c r="E10" s="52"/>
      <c r="F10" s="52"/>
      <c r="G10" s="56"/>
      <c r="J10" s="50"/>
      <c r="K10" s="52"/>
      <c r="L10" s="52"/>
      <c r="M10" s="52"/>
      <c r="N10" s="52"/>
    </row>
    <row r="11" spans="2:14">
      <c r="C11" s="55"/>
      <c r="D11" s="52"/>
      <c r="E11" s="52"/>
      <c r="F11" s="52"/>
      <c r="G11" s="56"/>
      <c r="J11" s="50"/>
      <c r="K11" s="52"/>
      <c r="L11" s="52"/>
      <c r="M11" s="52"/>
      <c r="N11" s="52"/>
    </row>
    <row r="12" spans="2:14">
      <c r="C12" s="57"/>
      <c r="D12" s="58"/>
      <c r="E12" s="58"/>
      <c r="F12" s="58"/>
      <c r="G12" s="59"/>
      <c r="J12" s="50"/>
      <c r="K12" s="52"/>
      <c r="L12" s="52"/>
      <c r="M12" s="52"/>
      <c r="N12" s="52"/>
    </row>
    <row r="13" spans="2:14" ht="10.5" customHeight="1">
      <c r="J13" s="50"/>
      <c r="K13" s="52"/>
      <c r="L13" s="52"/>
      <c r="M13" s="52"/>
      <c r="N13" s="52"/>
    </row>
    <row r="14" spans="2:14">
      <c r="B14" s="48" t="s">
        <v>69</v>
      </c>
      <c r="C14" s="53" t="s">
        <v>91</v>
      </c>
      <c r="D14" s="60"/>
      <c r="E14" s="60"/>
      <c r="F14" s="60"/>
      <c r="G14" s="61"/>
      <c r="J14" s="50"/>
      <c r="K14" s="52"/>
      <c r="L14" s="52"/>
      <c r="M14" s="52"/>
      <c r="N14" s="52"/>
    </row>
    <row r="15" spans="2:14">
      <c r="C15" s="62"/>
      <c r="D15" s="63"/>
      <c r="E15" s="63"/>
      <c r="F15" s="63"/>
      <c r="G15" s="64"/>
      <c r="J15" s="50"/>
      <c r="K15" s="52"/>
      <c r="L15" s="52"/>
      <c r="M15" s="52"/>
      <c r="N15" s="52"/>
    </row>
    <row r="16" spans="2:14">
      <c r="C16" s="62"/>
      <c r="D16" s="63"/>
      <c r="E16" s="63"/>
      <c r="F16" s="63"/>
      <c r="G16" s="64"/>
      <c r="J16" s="50"/>
      <c r="K16" s="52"/>
      <c r="L16" s="52"/>
      <c r="M16" s="52"/>
      <c r="N16" s="52"/>
    </row>
    <row r="17" spans="2:14">
      <c r="C17" s="65"/>
      <c r="D17" s="66"/>
      <c r="E17" s="66"/>
      <c r="F17" s="66"/>
      <c r="G17" s="67"/>
      <c r="J17" s="50"/>
      <c r="K17" s="52"/>
      <c r="L17" s="52"/>
      <c r="M17" s="52"/>
      <c r="N17" s="52"/>
    </row>
    <row r="18" spans="2:14" ht="10.5" customHeight="1">
      <c r="J18" s="50"/>
      <c r="K18" s="52"/>
      <c r="L18" s="52"/>
      <c r="M18" s="52"/>
      <c r="N18" s="52"/>
    </row>
    <row r="19" spans="2:14">
      <c r="B19" s="48" t="s">
        <v>70</v>
      </c>
      <c r="C19" s="68"/>
      <c r="D19" s="60"/>
      <c r="E19" s="60"/>
      <c r="F19" s="60"/>
      <c r="G19" s="61"/>
      <c r="J19" s="50"/>
      <c r="K19" s="52"/>
      <c r="L19" s="52"/>
      <c r="M19" s="52"/>
      <c r="N19" s="52"/>
    </row>
    <row r="20" spans="2:14">
      <c r="C20" s="62"/>
      <c r="D20" s="63"/>
      <c r="E20" s="63"/>
      <c r="F20" s="63"/>
      <c r="G20" s="64"/>
      <c r="J20" s="50"/>
      <c r="K20" s="52"/>
      <c r="L20" s="52"/>
      <c r="M20" s="52"/>
      <c r="N20" s="52"/>
    </row>
    <row r="21" spans="2:14">
      <c r="C21" s="62"/>
      <c r="D21" s="63"/>
      <c r="E21" s="63"/>
      <c r="F21" s="63"/>
      <c r="G21" s="64"/>
      <c r="J21" s="50"/>
      <c r="K21" s="52"/>
      <c r="L21" s="52"/>
      <c r="M21" s="52"/>
      <c r="N21" s="52"/>
    </row>
    <row r="22" spans="2:14">
      <c r="C22" s="65"/>
      <c r="D22" s="66"/>
      <c r="E22" s="66"/>
      <c r="F22" s="66"/>
      <c r="G22" s="67"/>
      <c r="J22" s="50"/>
      <c r="K22" s="52"/>
      <c r="L22" s="52"/>
      <c r="M22" s="52"/>
      <c r="N22" s="52"/>
    </row>
    <row r="23" spans="2:14" ht="8.25" customHeight="1">
      <c r="J23" s="50"/>
      <c r="K23" s="52"/>
      <c r="L23" s="52"/>
      <c r="M23" s="52"/>
      <c r="N23" s="52"/>
    </row>
    <row r="24" spans="2:14" ht="39.75" customHeight="1" thickBot="1">
      <c r="B24" s="48" t="s">
        <v>71</v>
      </c>
      <c r="C24" s="49"/>
      <c r="D24" s="49"/>
      <c r="F24" s="49"/>
      <c r="G24" s="49"/>
      <c r="J24" s="50"/>
      <c r="K24" s="52"/>
      <c r="L24" s="52"/>
      <c r="M24" s="52"/>
      <c r="N24" s="52"/>
    </row>
    <row r="25" spans="2:14">
      <c r="C25" s="46" t="s">
        <v>72</v>
      </c>
      <c r="F25" s="46" t="s">
        <v>74</v>
      </c>
      <c r="J25" s="50"/>
      <c r="K25" s="52"/>
      <c r="L25" s="52"/>
      <c r="M25" s="52"/>
      <c r="N25" s="52"/>
    </row>
    <row r="26" spans="2:14" ht="27.75" customHeight="1" thickBot="1">
      <c r="C26" s="49"/>
      <c r="D26" s="49"/>
      <c r="F26" s="49"/>
      <c r="G26" s="49"/>
      <c r="J26" s="50"/>
      <c r="K26" s="52"/>
      <c r="L26" s="52"/>
      <c r="M26" s="52"/>
      <c r="N26" s="52"/>
    </row>
    <row r="27" spans="2:14">
      <c r="C27" s="46" t="s">
        <v>73</v>
      </c>
      <c r="F27" s="46" t="s">
        <v>75</v>
      </c>
      <c r="J27" s="50"/>
      <c r="K27" s="52"/>
      <c r="L27" s="52"/>
      <c r="M27" s="52"/>
      <c r="N27" s="52"/>
    </row>
  </sheetData>
  <mergeCells count="5">
    <mergeCell ref="B2:H2"/>
    <mergeCell ref="K7:N27"/>
    <mergeCell ref="C9:G12"/>
    <mergeCell ref="C14:G17"/>
    <mergeCell ref="C19:G2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N27"/>
  <sheetViews>
    <sheetView workbookViewId="0">
      <pane xSplit="14" ySplit="25" topLeftCell="O26" activePane="bottomRight" state="frozen"/>
      <selection pane="topRight" activeCell="O1" sqref="O1"/>
      <selection pane="bottomLeft" activeCell="A26" sqref="A26"/>
      <selection pane="bottomRight" activeCell="C23" sqref="C23"/>
    </sheetView>
  </sheetViews>
  <sheetFormatPr baseColWidth="10" defaultRowHeight="15"/>
  <cols>
    <col min="1" max="1" width="8.85546875" style="46" customWidth="1"/>
    <col min="2" max="2" width="15.85546875" style="46" customWidth="1"/>
    <col min="3" max="6" width="11.42578125" style="46"/>
    <col min="7" max="7" width="18" style="46" customWidth="1"/>
    <col min="8" max="8" width="13.28515625" style="46" customWidth="1"/>
    <col min="9" max="9" width="3.5703125" style="46" customWidth="1"/>
    <col min="10" max="10" width="5" style="46" customWidth="1"/>
    <col min="11" max="11" width="25.85546875" style="46" customWidth="1"/>
    <col min="12" max="13" width="13.7109375" style="46" customWidth="1"/>
    <col min="14" max="14" width="8.7109375" style="46" customWidth="1"/>
    <col min="15" max="15" width="13.7109375" style="46" customWidth="1"/>
    <col min="16" max="16384" width="11.42578125" style="46"/>
  </cols>
  <sheetData>
    <row r="2" spans="2:14" ht="23.25">
      <c r="B2" s="69" t="s">
        <v>67</v>
      </c>
      <c r="C2" s="70"/>
      <c r="D2" s="70"/>
      <c r="E2" s="70"/>
      <c r="F2" s="70"/>
      <c r="G2" s="70"/>
      <c r="H2" s="71"/>
      <c r="J2" s="50"/>
    </row>
    <row r="3" spans="2:14" ht="9.75" customHeight="1">
      <c r="J3" s="50"/>
    </row>
    <row r="4" spans="2:14">
      <c r="J4" s="50"/>
    </row>
    <row r="5" spans="2:14">
      <c r="B5" s="48" t="s">
        <v>64</v>
      </c>
      <c r="C5" s="47" t="s">
        <v>87</v>
      </c>
      <c r="D5" s="47"/>
      <c r="E5" s="47"/>
      <c r="F5" s="48" t="s">
        <v>66</v>
      </c>
      <c r="G5" s="88">
        <v>41367</v>
      </c>
      <c r="J5" s="50"/>
    </row>
    <row r="6" spans="2:14">
      <c r="B6" s="48"/>
      <c r="J6" s="50"/>
      <c r="K6" s="48" t="s">
        <v>76</v>
      </c>
    </row>
    <row r="7" spans="2:14" ht="15" customHeight="1">
      <c r="B7" s="48" t="s">
        <v>78</v>
      </c>
      <c r="C7" s="47" t="s">
        <v>89</v>
      </c>
      <c r="D7" s="47"/>
      <c r="E7" s="47"/>
      <c r="F7" s="48" t="s">
        <v>65</v>
      </c>
      <c r="G7" s="88">
        <v>41455</v>
      </c>
      <c r="J7" s="50"/>
      <c r="K7" s="51" t="s">
        <v>77</v>
      </c>
      <c r="L7" s="51"/>
      <c r="M7" s="51"/>
      <c r="N7" s="51"/>
    </row>
    <row r="8" spans="2:14">
      <c r="B8" s="48"/>
      <c r="J8" s="50"/>
      <c r="K8" s="52"/>
      <c r="L8" s="52"/>
      <c r="M8" s="52"/>
      <c r="N8" s="52"/>
    </row>
    <row r="9" spans="2:14">
      <c r="B9" s="48" t="s">
        <v>68</v>
      </c>
      <c r="C9" s="53" t="s">
        <v>86</v>
      </c>
      <c r="D9" s="51"/>
      <c r="E9" s="51"/>
      <c r="F9" s="51"/>
      <c r="G9" s="54"/>
      <c r="J9" s="50"/>
      <c r="K9" s="52"/>
      <c r="L9" s="52"/>
      <c r="M9" s="52"/>
      <c r="N9" s="52"/>
    </row>
    <row r="10" spans="2:14">
      <c r="C10" s="55"/>
      <c r="D10" s="52"/>
      <c r="E10" s="52"/>
      <c r="F10" s="52"/>
      <c r="G10" s="56"/>
      <c r="J10" s="50"/>
      <c r="K10" s="52"/>
      <c r="L10" s="52"/>
      <c r="M10" s="52"/>
      <c r="N10" s="52"/>
    </row>
    <row r="11" spans="2:14">
      <c r="C11" s="55"/>
      <c r="D11" s="52"/>
      <c r="E11" s="52"/>
      <c r="F11" s="52"/>
      <c r="G11" s="56"/>
      <c r="J11" s="50"/>
      <c r="K11" s="52"/>
      <c r="L11" s="52"/>
      <c r="M11" s="52"/>
      <c r="N11" s="52"/>
    </row>
    <row r="12" spans="2:14">
      <c r="C12" s="57"/>
      <c r="D12" s="58"/>
      <c r="E12" s="58"/>
      <c r="F12" s="58"/>
      <c r="G12" s="59"/>
      <c r="J12" s="50"/>
      <c r="K12" s="52"/>
      <c r="L12" s="52"/>
      <c r="M12" s="52"/>
      <c r="N12" s="52"/>
    </row>
    <row r="13" spans="2:14" ht="10.5" customHeight="1">
      <c r="J13" s="50"/>
      <c r="K13" s="52"/>
      <c r="L13" s="52"/>
      <c r="M13" s="52"/>
      <c r="N13" s="52"/>
    </row>
    <row r="14" spans="2:14">
      <c r="B14" s="48" t="s">
        <v>69</v>
      </c>
      <c r="C14" s="53" t="s">
        <v>92</v>
      </c>
      <c r="D14" s="60"/>
      <c r="E14" s="60"/>
      <c r="F14" s="60"/>
      <c r="G14" s="61"/>
      <c r="J14" s="50"/>
      <c r="K14" s="52"/>
      <c r="L14" s="52"/>
      <c r="M14" s="52"/>
      <c r="N14" s="52"/>
    </row>
    <row r="15" spans="2:14">
      <c r="C15" s="62"/>
      <c r="D15" s="63"/>
      <c r="E15" s="63"/>
      <c r="F15" s="63"/>
      <c r="G15" s="64"/>
      <c r="J15" s="50"/>
      <c r="K15" s="52"/>
      <c r="L15" s="52"/>
      <c r="M15" s="52"/>
      <c r="N15" s="52"/>
    </row>
    <row r="16" spans="2:14">
      <c r="C16" s="62"/>
      <c r="D16" s="63"/>
      <c r="E16" s="63"/>
      <c r="F16" s="63"/>
      <c r="G16" s="64"/>
      <c r="J16" s="50"/>
      <c r="K16" s="52"/>
      <c r="L16" s="52"/>
      <c r="M16" s="52"/>
      <c r="N16" s="52"/>
    </row>
    <row r="17" spans="2:14">
      <c r="C17" s="65"/>
      <c r="D17" s="66"/>
      <c r="E17" s="66"/>
      <c r="F17" s="66"/>
      <c r="G17" s="67"/>
      <c r="J17" s="50"/>
      <c r="K17" s="52"/>
      <c r="L17" s="52"/>
      <c r="M17" s="52"/>
      <c r="N17" s="52"/>
    </row>
    <row r="18" spans="2:14" ht="10.5" customHeight="1">
      <c r="J18" s="50"/>
      <c r="K18" s="52"/>
      <c r="L18" s="52"/>
      <c r="M18" s="52"/>
      <c r="N18" s="52"/>
    </row>
    <row r="19" spans="2:14">
      <c r="B19" s="48" t="s">
        <v>70</v>
      </c>
      <c r="C19" s="68" t="s">
        <v>97</v>
      </c>
      <c r="D19" s="60"/>
      <c r="E19" s="60"/>
      <c r="F19" s="60"/>
      <c r="G19" s="61"/>
      <c r="J19" s="50"/>
      <c r="K19" s="52"/>
      <c r="L19" s="52"/>
      <c r="M19" s="52"/>
      <c r="N19" s="52"/>
    </row>
    <row r="20" spans="2:14">
      <c r="C20" s="62"/>
      <c r="D20" s="63"/>
      <c r="E20" s="63"/>
      <c r="F20" s="63"/>
      <c r="G20" s="64"/>
      <c r="J20" s="50"/>
      <c r="K20" s="52"/>
      <c r="L20" s="52"/>
      <c r="M20" s="52"/>
      <c r="N20" s="52"/>
    </row>
    <row r="21" spans="2:14">
      <c r="C21" s="62"/>
      <c r="D21" s="63"/>
      <c r="E21" s="63"/>
      <c r="F21" s="63"/>
      <c r="G21" s="64"/>
      <c r="J21" s="50"/>
      <c r="K21" s="52"/>
      <c r="L21" s="52"/>
      <c r="M21" s="52"/>
      <c r="N21" s="52"/>
    </row>
    <row r="22" spans="2:14">
      <c r="C22" s="65"/>
      <c r="D22" s="66"/>
      <c r="E22" s="66"/>
      <c r="F22" s="66"/>
      <c r="G22" s="67"/>
      <c r="J22" s="50"/>
      <c r="K22" s="52"/>
      <c r="L22" s="52"/>
      <c r="M22" s="52"/>
      <c r="N22" s="52"/>
    </row>
    <row r="23" spans="2:14" ht="8.25" customHeight="1">
      <c r="J23" s="50"/>
      <c r="K23" s="52"/>
      <c r="L23" s="52"/>
      <c r="M23" s="52"/>
      <c r="N23" s="52"/>
    </row>
    <row r="24" spans="2:14" ht="39.75" customHeight="1" thickBot="1">
      <c r="B24" s="48" t="s">
        <v>71</v>
      </c>
      <c r="C24" s="49"/>
      <c r="D24" s="49"/>
      <c r="F24" s="49"/>
      <c r="G24" s="49"/>
      <c r="J24" s="50"/>
      <c r="K24" s="52"/>
      <c r="L24" s="52"/>
      <c r="M24" s="52"/>
      <c r="N24" s="52"/>
    </row>
    <row r="25" spans="2:14">
      <c r="C25" s="46" t="s">
        <v>72</v>
      </c>
      <c r="F25" s="46" t="s">
        <v>74</v>
      </c>
      <c r="J25" s="50"/>
      <c r="K25" s="52"/>
      <c r="L25" s="52"/>
      <c r="M25" s="52"/>
      <c r="N25" s="52"/>
    </row>
    <row r="26" spans="2:14" ht="27.75" customHeight="1" thickBot="1">
      <c r="C26" s="49"/>
      <c r="D26" s="49"/>
      <c r="F26" s="49"/>
      <c r="G26" s="49"/>
      <c r="J26" s="50"/>
      <c r="K26" s="52"/>
      <c r="L26" s="52"/>
      <c r="M26" s="52"/>
      <c r="N26" s="52"/>
    </row>
    <row r="27" spans="2:14">
      <c r="C27" s="46" t="s">
        <v>73</v>
      </c>
      <c r="F27" s="46" t="s">
        <v>75</v>
      </c>
      <c r="J27" s="50"/>
      <c r="K27" s="52"/>
      <c r="L27" s="52"/>
      <c r="M27" s="52"/>
      <c r="N27" s="52"/>
    </row>
  </sheetData>
  <mergeCells count="5">
    <mergeCell ref="B2:H2"/>
    <mergeCell ref="K7:N27"/>
    <mergeCell ref="C9:G12"/>
    <mergeCell ref="C14:G17"/>
    <mergeCell ref="C19:G2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N27"/>
  <sheetViews>
    <sheetView workbookViewId="0">
      <pane xSplit="14" ySplit="25" topLeftCell="O26" activePane="bottomRight" state="frozen"/>
      <selection pane="topRight" activeCell="O1" sqref="O1"/>
      <selection pane="bottomLeft" activeCell="A26" sqref="A26"/>
      <selection pane="bottomRight" activeCell="B10" sqref="B10"/>
    </sheetView>
  </sheetViews>
  <sheetFormatPr baseColWidth="10" defaultRowHeight="15"/>
  <cols>
    <col min="1" max="1" width="8.85546875" style="46" customWidth="1"/>
    <col min="2" max="2" width="15.85546875" style="46" customWidth="1"/>
    <col min="3" max="6" width="11.42578125" style="46"/>
    <col min="7" max="7" width="18" style="46" customWidth="1"/>
    <col min="8" max="8" width="13.28515625" style="46" customWidth="1"/>
    <col min="9" max="9" width="3.5703125" style="46" customWidth="1"/>
    <col min="10" max="10" width="5" style="46" customWidth="1"/>
    <col min="11" max="11" width="25.85546875" style="46" customWidth="1"/>
    <col min="12" max="13" width="13.7109375" style="46" customWidth="1"/>
    <col min="14" max="14" width="8.7109375" style="46" customWidth="1"/>
    <col min="15" max="15" width="13.7109375" style="46" customWidth="1"/>
    <col min="16" max="16384" width="11.42578125" style="46"/>
  </cols>
  <sheetData>
    <row r="2" spans="2:14" ht="23.25">
      <c r="B2" s="69" t="s">
        <v>67</v>
      </c>
      <c r="C2" s="70"/>
      <c r="D2" s="70"/>
      <c r="E2" s="70"/>
      <c r="F2" s="70"/>
      <c r="G2" s="70"/>
      <c r="H2" s="71"/>
      <c r="J2" s="50"/>
    </row>
    <row r="3" spans="2:14" ht="9.75" customHeight="1">
      <c r="J3" s="50"/>
    </row>
    <row r="4" spans="2:14">
      <c r="J4" s="50"/>
    </row>
    <row r="5" spans="2:14">
      <c r="B5" s="48" t="s">
        <v>64</v>
      </c>
      <c r="C5" s="47" t="s">
        <v>94</v>
      </c>
      <c r="D5" s="47"/>
      <c r="E5" s="47"/>
      <c r="F5" s="48" t="s">
        <v>66</v>
      </c>
      <c r="G5" s="47"/>
      <c r="J5" s="50"/>
    </row>
    <row r="6" spans="2:14">
      <c r="B6" s="48"/>
      <c r="J6" s="50"/>
      <c r="K6" s="48" t="s">
        <v>76</v>
      </c>
    </row>
    <row r="7" spans="2:14" ht="15" customHeight="1">
      <c r="B7" s="48" t="s">
        <v>78</v>
      </c>
      <c r="C7" s="47" t="s">
        <v>93</v>
      </c>
      <c r="D7" s="47"/>
      <c r="E7" s="47"/>
      <c r="F7" s="48" t="s">
        <v>65</v>
      </c>
      <c r="G7" s="47"/>
      <c r="J7" s="50"/>
      <c r="K7" s="51" t="s">
        <v>77</v>
      </c>
      <c r="L7" s="51"/>
      <c r="M7" s="51"/>
      <c r="N7" s="51"/>
    </row>
    <row r="8" spans="2:14">
      <c r="B8" s="48"/>
      <c r="J8" s="50"/>
      <c r="K8" s="52"/>
      <c r="L8" s="52"/>
      <c r="M8" s="52"/>
      <c r="N8" s="52"/>
    </row>
    <row r="9" spans="2:14">
      <c r="B9" s="48" t="s">
        <v>68</v>
      </c>
      <c r="C9" s="53" t="s">
        <v>95</v>
      </c>
      <c r="D9" s="51"/>
      <c r="E9" s="51"/>
      <c r="F9" s="51"/>
      <c r="G9" s="54"/>
      <c r="J9" s="50"/>
      <c r="K9" s="52"/>
      <c r="L9" s="52"/>
      <c r="M9" s="52"/>
      <c r="N9" s="52"/>
    </row>
    <row r="10" spans="2:14">
      <c r="C10" s="55"/>
      <c r="D10" s="52"/>
      <c r="E10" s="52"/>
      <c r="F10" s="52"/>
      <c r="G10" s="56"/>
      <c r="J10" s="50"/>
      <c r="K10" s="52"/>
      <c r="L10" s="52"/>
      <c r="M10" s="52"/>
      <c r="N10" s="52"/>
    </row>
    <row r="11" spans="2:14">
      <c r="C11" s="55"/>
      <c r="D11" s="52"/>
      <c r="E11" s="52"/>
      <c r="F11" s="52"/>
      <c r="G11" s="56"/>
      <c r="J11" s="50"/>
      <c r="K11" s="52"/>
      <c r="L11" s="52"/>
      <c r="M11" s="52"/>
      <c r="N11" s="52"/>
    </row>
    <row r="12" spans="2:14">
      <c r="C12" s="57"/>
      <c r="D12" s="58"/>
      <c r="E12" s="58"/>
      <c r="F12" s="58"/>
      <c r="G12" s="59"/>
      <c r="J12" s="50"/>
      <c r="K12" s="52"/>
      <c r="L12" s="52"/>
      <c r="M12" s="52"/>
      <c r="N12" s="52"/>
    </row>
    <row r="13" spans="2:14" ht="10.5" customHeight="1">
      <c r="J13" s="50"/>
      <c r="K13" s="52"/>
      <c r="L13" s="52"/>
      <c r="M13" s="52"/>
      <c r="N13" s="52"/>
    </row>
    <row r="14" spans="2:14">
      <c r="B14" s="48" t="s">
        <v>69</v>
      </c>
      <c r="C14" s="53" t="s">
        <v>96</v>
      </c>
      <c r="D14" s="60"/>
      <c r="E14" s="60"/>
      <c r="F14" s="60"/>
      <c r="G14" s="61"/>
      <c r="J14" s="50"/>
      <c r="K14" s="52"/>
      <c r="L14" s="52"/>
      <c r="M14" s="52"/>
      <c r="N14" s="52"/>
    </row>
    <row r="15" spans="2:14">
      <c r="C15" s="62"/>
      <c r="D15" s="63"/>
      <c r="E15" s="63"/>
      <c r="F15" s="63"/>
      <c r="G15" s="64"/>
      <c r="J15" s="50"/>
      <c r="K15" s="52"/>
      <c r="L15" s="52"/>
      <c r="M15" s="52"/>
      <c r="N15" s="52"/>
    </row>
    <row r="16" spans="2:14">
      <c r="C16" s="62"/>
      <c r="D16" s="63"/>
      <c r="E16" s="63"/>
      <c r="F16" s="63"/>
      <c r="G16" s="64"/>
      <c r="J16" s="50"/>
      <c r="K16" s="52"/>
      <c r="L16" s="52"/>
      <c r="M16" s="52"/>
      <c r="N16" s="52"/>
    </row>
    <row r="17" spans="2:14">
      <c r="C17" s="65"/>
      <c r="D17" s="66"/>
      <c r="E17" s="66"/>
      <c r="F17" s="66"/>
      <c r="G17" s="67"/>
      <c r="J17" s="50"/>
      <c r="K17" s="52"/>
      <c r="L17" s="52"/>
      <c r="M17" s="52"/>
      <c r="N17" s="52"/>
    </row>
    <row r="18" spans="2:14" ht="10.5" customHeight="1">
      <c r="J18" s="50"/>
      <c r="K18" s="52"/>
      <c r="L18" s="52"/>
      <c r="M18" s="52"/>
      <c r="N18" s="52"/>
    </row>
    <row r="19" spans="2:14">
      <c r="B19" s="48" t="s">
        <v>70</v>
      </c>
      <c r="C19" s="53" t="s">
        <v>98</v>
      </c>
      <c r="D19" s="51"/>
      <c r="E19" s="51"/>
      <c r="F19" s="51"/>
      <c r="G19" s="54"/>
      <c r="J19" s="50"/>
      <c r="K19" s="52"/>
      <c r="L19" s="52"/>
      <c r="M19" s="52"/>
      <c r="N19" s="52"/>
    </row>
    <row r="20" spans="2:14">
      <c r="C20" s="55"/>
      <c r="D20" s="52"/>
      <c r="E20" s="52"/>
      <c r="F20" s="52"/>
      <c r="G20" s="56"/>
      <c r="J20" s="50"/>
      <c r="K20" s="52"/>
      <c r="L20" s="52"/>
      <c r="M20" s="52"/>
      <c r="N20" s="52"/>
    </row>
    <row r="21" spans="2:14">
      <c r="C21" s="55"/>
      <c r="D21" s="52"/>
      <c r="E21" s="52"/>
      <c r="F21" s="52"/>
      <c r="G21" s="56"/>
      <c r="J21" s="50"/>
      <c r="K21" s="52"/>
      <c r="L21" s="52"/>
      <c r="M21" s="52"/>
      <c r="N21" s="52"/>
    </row>
    <row r="22" spans="2:14">
      <c r="C22" s="57"/>
      <c r="D22" s="58"/>
      <c r="E22" s="58"/>
      <c r="F22" s="58"/>
      <c r="G22" s="59"/>
      <c r="J22" s="50"/>
      <c r="K22" s="52"/>
      <c r="L22" s="52"/>
      <c r="M22" s="52"/>
      <c r="N22" s="52"/>
    </row>
    <row r="23" spans="2:14" ht="8.25" customHeight="1">
      <c r="J23" s="50"/>
      <c r="K23" s="52"/>
      <c r="L23" s="52"/>
      <c r="M23" s="52"/>
      <c r="N23" s="52"/>
    </row>
    <row r="24" spans="2:14" ht="39.75" customHeight="1" thickBot="1">
      <c r="B24" s="48" t="s">
        <v>71</v>
      </c>
      <c r="C24" s="49"/>
      <c r="D24" s="49"/>
      <c r="F24" s="49"/>
      <c r="G24" s="49"/>
      <c r="J24" s="50"/>
      <c r="K24" s="52"/>
      <c r="L24" s="52"/>
      <c r="M24" s="52"/>
      <c r="N24" s="52"/>
    </row>
    <row r="25" spans="2:14">
      <c r="C25" s="46" t="s">
        <v>72</v>
      </c>
      <c r="F25" s="46" t="s">
        <v>74</v>
      </c>
      <c r="J25" s="50"/>
      <c r="K25" s="52"/>
      <c r="L25" s="52"/>
      <c r="M25" s="52"/>
      <c r="N25" s="52"/>
    </row>
    <row r="26" spans="2:14" ht="27.75" customHeight="1" thickBot="1">
      <c r="C26" s="49"/>
      <c r="D26" s="49"/>
      <c r="F26" s="49"/>
      <c r="G26" s="49"/>
      <c r="J26" s="50"/>
      <c r="K26" s="52"/>
      <c r="L26" s="52"/>
      <c r="M26" s="52"/>
      <c r="N26" s="52"/>
    </row>
    <row r="27" spans="2:14">
      <c r="C27" s="46" t="s">
        <v>73</v>
      </c>
      <c r="F27" s="46" t="s">
        <v>75</v>
      </c>
      <c r="J27" s="50"/>
      <c r="K27" s="52"/>
      <c r="L27" s="52"/>
      <c r="M27" s="52"/>
      <c r="N27" s="52"/>
    </row>
  </sheetData>
  <mergeCells count="5">
    <mergeCell ref="B2:H2"/>
    <mergeCell ref="K7:N27"/>
    <mergeCell ref="C9:G12"/>
    <mergeCell ref="C14:G17"/>
    <mergeCell ref="C19:G2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pane xSplit="2" ySplit="2" topLeftCell="C3" activePane="bottomRight" state="frozen"/>
      <selection pane="topRight" activeCell="G1" sqref="G1"/>
      <selection pane="bottomLeft" activeCell="A20" sqref="A20"/>
      <selection pane="bottomRight" activeCell="E7" sqref="E7"/>
    </sheetView>
  </sheetViews>
  <sheetFormatPr baseColWidth="10" defaultColWidth="11.42578125" defaultRowHeight="11.25"/>
  <cols>
    <col min="1" max="1" width="13.7109375" style="7" bestFit="1" customWidth="1"/>
    <col min="2" max="2" width="7.28515625" style="3" bestFit="1" customWidth="1"/>
    <col min="3" max="3" width="32.85546875" style="5" bestFit="1" customWidth="1"/>
    <col min="4" max="4" width="10.85546875" style="3" bestFit="1" customWidth="1"/>
    <col min="5" max="5" width="12" style="6" bestFit="1" customWidth="1"/>
    <col min="6" max="16384" width="11.42578125" style="7"/>
  </cols>
  <sheetData>
    <row r="1" spans="1:7" ht="12.75">
      <c r="A1" s="77" t="s">
        <v>45</v>
      </c>
      <c r="B1" s="77"/>
      <c r="C1" s="77"/>
      <c r="D1" s="77"/>
      <c r="E1" s="77"/>
    </row>
    <row r="2" spans="1:7" s="4" customFormat="1">
      <c r="A2" s="14" t="s">
        <v>12</v>
      </c>
      <c r="B2" s="11" t="s">
        <v>41</v>
      </c>
      <c r="C2" s="15" t="s">
        <v>0</v>
      </c>
      <c r="D2" s="14" t="s">
        <v>32</v>
      </c>
      <c r="E2" s="16" t="s">
        <v>39</v>
      </c>
    </row>
    <row r="3" spans="1:7" ht="12.75" customHeight="1">
      <c r="A3" s="78" t="s">
        <v>61</v>
      </c>
      <c r="B3" s="12" t="s">
        <v>17</v>
      </c>
      <c r="C3" s="17" t="s">
        <v>36</v>
      </c>
      <c r="D3" s="18">
        <v>1</v>
      </c>
      <c r="E3" s="19">
        <v>0</v>
      </c>
    </row>
    <row r="4" spans="1:7">
      <c r="A4" s="79"/>
      <c r="B4" s="12" t="s">
        <v>18</v>
      </c>
      <c r="C4" s="17" t="s">
        <v>1</v>
      </c>
      <c r="D4" s="18">
        <v>2</v>
      </c>
      <c r="E4" s="19">
        <v>0</v>
      </c>
    </row>
    <row r="5" spans="1:7">
      <c r="A5" s="79"/>
      <c r="B5" s="12" t="s">
        <v>19</v>
      </c>
      <c r="C5" s="17" t="s">
        <v>2</v>
      </c>
      <c r="D5" s="18">
        <v>2</v>
      </c>
      <c r="E5" s="19">
        <v>10000</v>
      </c>
    </row>
    <row r="6" spans="1:7">
      <c r="A6" s="79"/>
      <c r="B6" s="12" t="s">
        <v>20</v>
      </c>
      <c r="C6" s="17" t="s">
        <v>3</v>
      </c>
      <c r="D6" s="18">
        <v>1</v>
      </c>
      <c r="E6" s="19">
        <v>50000</v>
      </c>
    </row>
    <row r="7" spans="1:7" s="8" customFormat="1">
      <c r="A7" s="20" t="s">
        <v>38</v>
      </c>
      <c r="B7" s="21"/>
      <c r="C7" s="76"/>
      <c r="D7" s="22">
        <f>SUM(D3:D6)</f>
        <v>6</v>
      </c>
      <c r="E7" s="23">
        <f>SUM(E3:E6)</f>
        <v>60000</v>
      </c>
      <c r="G7" s="9"/>
    </row>
    <row r="8" spans="1:7" s="8" customFormat="1">
      <c r="A8" s="20" t="s">
        <v>40</v>
      </c>
      <c r="B8" s="24">
        <f>D7/$B$26</f>
        <v>4.0540540540540543E-2</v>
      </c>
      <c r="C8" s="76"/>
      <c r="D8" s="24">
        <f>D7/D26</f>
        <v>4.0540540540540543E-2</v>
      </c>
      <c r="E8" s="25">
        <f>E7/E26</f>
        <v>4.7619047619047616E-2</v>
      </c>
      <c r="F8" s="9"/>
    </row>
    <row r="9" spans="1:7" ht="12.75" customHeight="1">
      <c r="A9" s="80" t="s">
        <v>62</v>
      </c>
      <c r="B9" s="13" t="s">
        <v>21</v>
      </c>
      <c r="C9" s="17" t="s">
        <v>6</v>
      </c>
      <c r="D9" s="26">
        <v>1</v>
      </c>
      <c r="E9" s="27">
        <v>100000</v>
      </c>
    </row>
    <row r="10" spans="1:7">
      <c r="A10" s="81"/>
      <c r="B10" s="13" t="s">
        <v>22</v>
      </c>
      <c r="C10" s="17" t="s">
        <v>4</v>
      </c>
      <c r="D10" s="26">
        <v>1</v>
      </c>
      <c r="E10" s="27">
        <v>500000</v>
      </c>
    </row>
    <row r="11" spans="1:7">
      <c r="A11" s="81"/>
      <c r="B11" s="13" t="s">
        <v>23</v>
      </c>
      <c r="C11" s="17" t="s">
        <v>5</v>
      </c>
      <c r="D11" s="26">
        <v>1</v>
      </c>
      <c r="E11" s="27">
        <v>100000</v>
      </c>
    </row>
    <row r="12" spans="1:7">
      <c r="A12" s="81"/>
      <c r="B12" s="13" t="s">
        <v>24</v>
      </c>
      <c r="C12" s="17" t="s">
        <v>37</v>
      </c>
      <c r="D12" s="26">
        <v>1</v>
      </c>
      <c r="E12" s="19">
        <v>100000</v>
      </c>
      <c r="G12" s="3"/>
    </row>
    <row r="13" spans="1:7" s="8" customFormat="1">
      <c r="A13" s="20" t="s">
        <v>38</v>
      </c>
      <c r="B13" s="28"/>
      <c r="C13" s="76"/>
      <c r="D13" s="22">
        <f>SUM(D9:D12)</f>
        <v>4</v>
      </c>
      <c r="E13" s="23">
        <f>SUM(E9:E12)</f>
        <v>800000</v>
      </c>
      <c r="G13" s="10"/>
    </row>
    <row r="14" spans="1:7" s="8" customFormat="1">
      <c r="A14" s="20" t="s">
        <v>40</v>
      </c>
      <c r="B14" s="24">
        <f>D13/$B$26</f>
        <v>2.7027027027027029E-2</v>
      </c>
      <c r="C14" s="76"/>
      <c r="D14" s="24">
        <f>D13/D26</f>
        <v>2.7027027027027029E-2</v>
      </c>
      <c r="E14" s="25">
        <f>E13/E26</f>
        <v>0.63492063492063489</v>
      </c>
    </row>
    <row r="15" spans="1:7" ht="12.75" customHeight="1">
      <c r="A15" s="72" t="s">
        <v>63</v>
      </c>
      <c r="B15" s="12" t="s">
        <v>25</v>
      </c>
      <c r="C15" s="17" t="s">
        <v>7</v>
      </c>
      <c r="D15" s="26">
        <v>2</v>
      </c>
      <c r="E15" s="27">
        <v>50000</v>
      </c>
    </row>
    <row r="16" spans="1:7">
      <c r="A16" s="73"/>
      <c r="B16" s="12" t="s">
        <v>26</v>
      </c>
      <c r="C16" s="17" t="s">
        <v>11</v>
      </c>
      <c r="D16" s="26">
        <v>18</v>
      </c>
      <c r="E16" s="27">
        <v>40000</v>
      </c>
    </row>
    <row r="17" spans="1:5">
      <c r="A17" s="73"/>
      <c r="B17" s="12" t="s">
        <v>27</v>
      </c>
      <c r="C17" s="17" t="s">
        <v>8</v>
      </c>
      <c r="D17" s="26">
        <v>10</v>
      </c>
      <c r="E17" s="19">
        <v>30000</v>
      </c>
    </row>
    <row r="18" spans="1:5" s="8" customFormat="1">
      <c r="A18" s="20" t="s">
        <v>38</v>
      </c>
      <c r="B18" s="21">
        <v>3</v>
      </c>
      <c r="C18" s="76"/>
      <c r="D18" s="22">
        <f>SUM(D15:D17)</f>
        <v>30</v>
      </c>
      <c r="E18" s="23">
        <f>SUM(E15:E17)</f>
        <v>120000</v>
      </c>
    </row>
    <row r="19" spans="1:5" s="8" customFormat="1">
      <c r="A19" s="20" t="s">
        <v>40</v>
      </c>
      <c r="B19" s="24">
        <f>D18/$B$26</f>
        <v>0.20270270270270271</v>
      </c>
      <c r="C19" s="76"/>
      <c r="D19" s="24">
        <f>D18/D26</f>
        <v>0.20270270270270271</v>
      </c>
      <c r="E19" s="25">
        <f>E18/E26</f>
        <v>9.5238095238095233E-2</v>
      </c>
    </row>
    <row r="20" spans="1:5" ht="12.75" customHeight="1">
      <c r="A20" s="74" t="s">
        <v>60</v>
      </c>
      <c r="B20" s="12" t="s">
        <v>28</v>
      </c>
      <c r="C20" s="17" t="s">
        <v>9</v>
      </c>
      <c r="D20" s="29">
        <v>10</v>
      </c>
      <c r="E20" s="27">
        <v>100000</v>
      </c>
    </row>
    <row r="21" spans="1:5">
      <c r="A21" s="75"/>
      <c r="B21" s="12" t="s">
        <v>29</v>
      </c>
      <c r="C21" s="17" t="s">
        <v>10</v>
      </c>
      <c r="D21" s="26">
        <v>20</v>
      </c>
      <c r="E21" s="27">
        <v>10000</v>
      </c>
    </row>
    <row r="22" spans="1:5">
      <c r="A22" s="75"/>
      <c r="B22" s="12" t="s">
        <v>30</v>
      </c>
      <c r="C22" s="17" t="s">
        <v>34</v>
      </c>
      <c r="D22" s="26">
        <v>70</v>
      </c>
      <c r="E22" s="19">
        <v>20000</v>
      </c>
    </row>
    <row r="23" spans="1:5">
      <c r="A23" s="75"/>
      <c r="B23" s="13" t="s">
        <v>31</v>
      </c>
      <c r="C23" s="17" t="s">
        <v>33</v>
      </c>
      <c r="D23" s="26">
        <v>8</v>
      </c>
      <c r="E23" s="19">
        <v>150000</v>
      </c>
    </row>
    <row r="24" spans="1:5" s="8" customFormat="1">
      <c r="A24" s="20" t="s">
        <v>38</v>
      </c>
      <c r="B24" s="28"/>
      <c r="C24" s="76"/>
      <c r="D24" s="22">
        <f>SUM(D20:D23)</f>
        <v>108</v>
      </c>
      <c r="E24" s="23">
        <f>SUM(E20:E23)</f>
        <v>280000</v>
      </c>
    </row>
    <row r="25" spans="1:5" s="8" customFormat="1">
      <c r="A25" s="20" t="s">
        <v>40</v>
      </c>
      <c r="B25" s="24"/>
      <c r="C25" s="76"/>
      <c r="D25" s="24">
        <f>D24/D26</f>
        <v>0.72972972972972971</v>
      </c>
      <c r="E25" s="25">
        <f>E24/E26</f>
        <v>0.22222222222222221</v>
      </c>
    </row>
    <row r="26" spans="1:5" s="10" customFormat="1">
      <c r="A26" s="30" t="s">
        <v>35</v>
      </c>
      <c r="B26" s="31">
        <f>D7+D13+D18+D24</f>
        <v>148</v>
      </c>
      <c r="C26" s="31"/>
      <c r="D26" s="31">
        <f>D7+D13+D18+D24</f>
        <v>148</v>
      </c>
      <c r="E26" s="32">
        <f>E7+E13+E18+E24</f>
        <v>1260000</v>
      </c>
    </row>
  </sheetData>
  <sortState ref="B2:C28">
    <sortCondition ref="B2:B28"/>
  </sortState>
  <mergeCells count="9">
    <mergeCell ref="C24:C25"/>
    <mergeCell ref="A1:E1"/>
    <mergeCell ref="A3:A6"/>
    <mergeCell ref="A9:A12"/>
    <mergeCell ref="A15:A17"/>
    <mergeCell ref="A20:A23"/>
    <mergeCell ref="C7:C8"/>
    <mergeCell ref="C13:C14"/>
    <mergeCell ref="C18:C1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pane xSplit="2" ySplit="3" topLeftCell="C4" activePane="bottomRight" state="frozen"/>
      <selection pane="topRight" activeCell="K1" sqref="K1"/>
      <selection pane="bottomLeft" activeCell="A10" sqref="A10"/>
      <selection pane="bottomRight" activeCell="C7" sqref="C7"/>
    </sheetView>
  </sheetViews>
  <sheetFormatPr baseColWidth="10" defaultRowHeight="11.25"/>
  <cols>
    <col min="1" max="1" width="8.5703125" style="3" bestFit="1" customWidth="1"/>
    <col min="2" max="2" width="31.140625" style="40" bestFit="1" customWidth="1"/>
    <col min="3" max="12" width="6.85546875" style="2" bestFit="1" customWidth="1"/>
    <col min="13" max="16384" width="11.42578125" style="2"/>
  </cols>
  <sheetData>
    <row r="1" spans="1:12" ht="12.75">
      <c r="A1" s="85" t="s">
        <v>44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>
      <c r="A2" s="86"/>
      <c r="B2" s="86"/>
      <c r="C2" s="82" t="s">
        <v>43</v>
      </c>
      <c r="D2" s="83"/>
      <c r="E2" s="83"/>
      <c r="F2" s="83"/>
      <c r="G2" s="83"/>
      <c r="H2" s="83"/>
      <c r="I2" s="83"/>
      <c r="J2" s="83"/>
      <c r="K2" s="83"/>
      <c r="L2" s="84"/>
    </row>
    <row r="3" spans="1:12" s="33" customFormat="1">
      <c r="A3" s="34" t="s">
        <v>12</v>
      </c>
      <c r="B3" s="34" t="s">
        <v>41</v>
      </c>
      <c r="C3" s="35" t="s">
        <v>50</v>
      </c>
      <c r="D3" s="35" t="s">
        <v>51</v>
      </c>
      <c r="E3" s="35" t="s">
        <v>52</v>
      </c>
      <c r="F3" s="35" t="s">
        <v>53</v>
      </c>
      <c r="G3" s="35" t="s">
        <v>54</v>
      </c>
      <c r="H3" s="35" t="s">
        <v>55</v>
      </c>
      <c r="I3" s="35" t="s">
        <v>56</v>
      </c>
      <c r="J3" s="35" t="s">
        <v>57</v>
      </c>
      <c r="K3" s="35" t="s">
        <v>58</v>
      </c>
      <c r="L3" s="35" t="s">
        <v>59</v>
      </c>
    </row>
    <row r="4" spans="1:12" ht="11.25" customHeight="1">
      <c r="A4" s="78" t="s">
        <v>13</v>
      </c>
      <c r="B4" s="39" t="str">
        <f>Programación!C3</f>
        <v>Generar acta de constitución</v>
      </c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11.25" customHeight="1">
      <c r="A5" s="78"/>
      <c r="B5" s="39" t="str">
        <f>Programación!C4</f>
        <v>Estudio de factibilidad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11.25" customHeight="1">
      <c r="A6" s="78"/>
      <c r="B6" s="39" t="str">
        <f>Programación!C5</f>
        <v>Definición del alcance</v>
      </c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11.25" customHeight="1">
      <c r="A7" s="78"/>
      <c r="B7" s="39" t="str">
        <f>Programación!C6</f>
        <v>Elaboración del contrato</v>
      </c>
      <c r="C7" s="36">
        <f>+Programación!E7</f>
        <v>60000</v>
      </c>
      <c r="D7" s="36"/>
      <c r="E7" s="36"/>
      <c r="F7" s="36"/>
      <c r="G7" s="36"/>
      <c r="H7" s="36"/>
      <c r="I7" s="36"/>
      <c r="J7" s="36"/>
      <c r="K7" s="36"/>
      <c r="L7" s="36"/>
    </row>
    <row r="8" spans="1:12" ht="11.25" customHeight="1">
      <c r="A8" s="80" t="s">
        <v>14</v>
      </c>
      <c r="B8" s="39" t="str">
        <f>Programación!C9</f>
        <v>Gestión y asignación de presupuesto</v>
      </c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2" ht="11.25" customHeight="1">
      <c r="A9" s="80"/>
      <c r="B9" s="39" t="str">
        <f>Programación!C10</f>
        <v>Gestión y análisis de costos</v>
      </c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ht="11.25" customHeight="1">
      <c r="A10" s="80"/>
      <c r="B10" s="39" t="str">
        <f>Programación!C11</f>
        <v>Gestión y análisis de riesgos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ht="11.25" customHeight="1">
      <c r="A11" s="80"/>
      <c r="B11" s="39" t="str">
        <f>Programación!C12</f>
        <v>Generar acta de aprobación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2" ht="11.25" customHeight="1">
      <c r="A12" s="72" t="s">
        <v>15</v>
      </c>
      <c r="B12" s="39" t="str">
        <f>Programación!C15</f>
        <v>Definición de interfaces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2">
      <c r="A13" s="73"/>
      <c r="B13" s="39" t="str">
        <f>Programación!C16</f>
        <v>Definición de la arquitectura del sistema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>
      <c r="A14" s="73"/>
      <c r="B14" s="39" t="str">
        <f>Programación!C17</f>
        <v>Definición del diseño detallado del software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</row>
    <row r="15" spans="1:12" ht="11.25" customHeight="1">
      <c r="A15" s="74" t="s">
        <v>16</v>
      </c>
      <c r="B15" s="39" t="str">
        <f>Programación!C20</f>
        <v>Adquirir hardware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>
      <c r="A16" s="75"/>
      <c r="B16" s="39" t="str">
        <f>Programación!C21</f>
        <v>Construir modelo de datos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>
      <c r="A17" s="75"/>
      <c r="B17" s="39" t="str">
        <f>Programación!C22</f>
        <v>Desarrollar solución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1:12">
      <c r="A18" s="75"/>
      <c r="B18" s="39" t="str">
        <f>Programación!C23</f>
        <v>Elaborar documentación técnica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1:12" s="38" customFormat="1">
      <c r="A19" s="44" t="s">
        <v>35</v>
      </c>
      <c r="B19" s="45"/>
      <c r="C19" s="37">
        <f t="shared" ref="C19:L19" si="0">SUM(C4:C18)</f>
        <v>60000</v>
      </c>
      <c r="D19" s="37">
        <f t="shared" si="0"/>
        <v>0</v>
      </c>
      <c r="E19" s="37">
        <f t="shared" si="0"/>
        <v>0</v>
      </c>
      <c r="F19" s="37">
        <f t="shared" si="0"/>
        <v>0</v>
      </c>
      <c r="G19" s="37">
        <f t="shared" si="0"/>
        <v>0</v>
      </c>
      <c r="H19" s="37">
        <f t="shared" si="0"/>
        <v>0</v>
      </c>
      <c r="I19" s="37">
        <f t="shared" si="0"/>
        <v>0</v>
      </c>
      <c r="J19" s="37">
        <f t="shared" si="0"/>
        <v>0</v>
      </c>
      <c r="K19" s="37">
        <f t="shared" si="0"/>
        <v>0</v>
      </c>
      <c r="L19" s="37">
        <f t="shared" si="0"/>
        <v>0</v>
      </c>
    </row>
    <row r="20" spans="1:12" s="38" customFormat="1">
      <c r="A20" s="44" t="s">
        <v>42</v>
      </c>
      <c r="B20" s="45"/>
      <c r="C20" s="37">
        <f>C19</f>
        <v>60000</v>
      </c>
      <c r="D20" s="37">
        <f>D19+C20</f>
        <v>60000</v>
      </c>
      <c r="E20" s="37">
        <f>E19+D20</f>
        <v>60000</v>
      </c>
      <c r="F20" s="37">
        <f t="shared" ref="F20:L20" si="1">F19+E20</f>
        <v>60000</v>
      </c>
      <c r="G20" s="37">
        <f t="shared" si="1"/>
        <v>60000</v>
      </c>
      <c r="H20" s="37">
        <f t="shared" si="1"/>
        <v>60000</v>
      </c>
      <c r="I20" s="37">
        <f t="shared" si="1"/>
        <v>60000</v>
      </c>
      <c r="J20" s="37">
        <f t="shared" si="1"/>
        <v>60000</v>
      </c>
      <c r="K20" s="37">
        <f t="shared" si="1"/>
        <v>60000</v>
      </c>
      <c r="L20" s="37">
        <f t="shared" si="1"/>
        <v>60000</v>
      </c>
    </row>
  </sheetData>
  <mergeCells count="7">
    <mergeCell ref="A12:A14"/>
    <mergeCell ref="A15:A18"/>
    <mergeCell ref="C2:L2"/>
    <mergeCell ref="A1:L1"/>
    <mergeCell ref="A2:B2"/>
    <mergeCell ref="A4:A7"/>
    <mergeCell ref="A8:A11"/>
  </mergeCells>
  <pageMargins left="0.7" right="0.7" top="0.75" bottom="0.75" header="0.3" footer="0.3"/>
  <pageSetup orientation="portrait" r:id="rId1"/>
  <ignoredErrors>
    <ignoredError sqref="C1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2:B12"/>
  <sheetViews>
    <sheetView workbookViewId="0">
      <selection activeCell="B3" sqref="B3"/>
    </sheetView>
  </sheetViews>
  <sheetFormatPr baseColWidth="10" defaultRowHeight="11.25" customHeight="1"/>
  <cols>
    <col min="1" max="1" width="6.140625" style="43" bestFit="1" customWidth="1"/>
    <col min="2" max="2" width="12" style="1" bestFit="1" customWidth="1"/>
    <col min="3" max="7" width="11.42578125" style="1"/>
    <col min="8" max="10" width="12" style="1" bestFit="1" customWidth="1"/>
    <col min="11" max="16384" width="11.42578125" style="1"/>
  </cols>
  <sheetData>
    <row r="2" spans="1:2" ht="11.25" customHeight="1">
      <c r="A2" s="11" t="s">
        <v>47</v>
      </c>
      <c r="B2" s="11" t="s">
        <v>46</v>
      </c>
    </row>
    <row r="3" spans="1:2" ht="22.5" customHeight="1">
      <c r="A3" s="12">
        <v>1</v>
      </c>
      <c r="B3" s="42">
        <f>CostoPptoAcumulado!C20</f>
        <v>60000</v>
      </c>
    </row>
    <row r="4" spans="1:2" ht="22.5" customHeight="1">
      <c r="A4" s="41" t="s">
        <v>51</v>
      </c>
      <c r="B4" s="42">
        <f>CostoPptoAcumulado!D20</f>
        <v>60000</v>
      </c>
    </row>
    <row r="5" spans="1:2" ht="22.5" customHeight="1">
      <c r="A5" s="41" t="s">
        <v>52</v>
      </c>
      <c r="B5" s="42">
        <f>CostoPptoAcumulado!E20</f>
        <v>60000</v>
      </c>
    </row>
    <row r="6" spans="1:2" ht="22.5" customHeight="1">
      <c r="A6" s="41" t="s">
        <v>53</v>
      </c>
      <c r="B6" s="42">
        <f>CostoPptoAcumulado!F20</f>
        <v>60000</v>
      </c>
    </row>
    <row r="7" spans="1:2" ht="22.5" customHeight="1">
      <c r="A7" s="41" t="s">
        <v>54</v>
      </c>
      <c r="B7" s="42">
        <f>CostoPptoAcumulado!G20</f>
        <v>60000</v>
      </c>
    </row>
    <row r="8" spans="1:2" ht="22.5" customHeight="1">
      <c r="A8" s="41" t="s">
        <v>55</v>
      </c>
      <c r="B8" s="42">
        <f>CostoPptoAcumulado!H20</f>
        <v>60000</v>
      </c>
    </row>
    <row r="9" spans="1:2" ht="22.5" customHeight="1">
      <c r="A9" s="41" t="s">
        <v>56</v>
      </c>
      <c r="B9" s="42">
        <f>CostoPptoAcumulado!I20</f>
        <v>60000</v>
      </c>
    </row>
    <row r="10" spans="1:2" ht="22.5" customHeight="1">
      <c r="A10" s="41" t="s">
        <v>57</v>
      </c>
      <c r="B10" s="42">
        <f>CostoPptoAcumulado!J20</f>
        <v>60000</v>
      </c>
    </row>
    <row r="11" spans="1:2" ht="22.5" customHeight="1">
      <c r="A11" s="41" t="s">
        <v>58</v>
      </c>
      <c r="B11" s="42">
        <f>CostoPptoAcumulado!K20</f>
        <v>60000</v>
      </c>
    </row>
    <row r="12" spans="1:2" ht="22.5" customHeight="1">
      <c r="A12" s="41" t="s">
        <v>59</v>
      </c>
      <c r="B12" s="42">
        <f>CostoPptoAcumulado!L20</f>
        <v>60000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Ficha</vt:lpstr>
      <vt:lpstr>Proyecto-Web-Oasis</vt:lpstr>
      <vt:lpstr>Gestion-Proveedores</vt:lpstr>
      <vt:lpstr>Proyecto-Cascada</vt:lpstr>
      <vt:lpstr>Proyecto-Fachada-Porteria</vt:lpstr>
      <vt:lpstr>Tareas-Mantenimiento</vt:lpstr>
      <vt:lpstr>Programación</vt:lpstr>
      <vt:lpstr>CostoPptoAcumulado</vt:lpstr>
      <vt:lpstr>Curva del CPA</vt:lpstr>
      <vt:lpstr>CostoRealAcumulado</vt:lpstr>
      <vt:lpstr>Curva del CPA - CRA</vt:lpstr>
    </vt:vector>
  </TitlesOfParts>
  <Company>Planet Web 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Andres Giraldo</dc:creator>
  <cp:lastModifiedBy>danmolpa</cp:lastModifiedBy>
  <dcterms:created xsi:type="dcterms:W3CDTF">2009-11-28T06:42:16Z</dcterms:created>
  <dcterms:modified xsi:type="dcterms:W3CDTF">2013-03-23T02:58:56Z</dcterms:modified>
</cp:coreProperties>
</file>